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10" windowWidth="12315" windowHeight="39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<sst xmlns="http://schemas.openxmlformats.org/spreadsheetml/2006/main" count="354" uniqueCount="219">
  <si>
    <r>
      <t xml:space="preserve"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
</t>
    </r>
    <r>
      <rPr>
        <sz val="9"/>
        <rFont val="Tahoma"/>
        <family val="2"/>
      </rPr>
      <t xml:space="preserve">(в части регулируемой деятельности) </t>
    </r>
    <r>
      <rPr>
        <sz val="10"/>
        <rFont val="Tahoma"/>
        <family val="2"/>
      </rPr>
      <t>*</t>
    </r>
  </si>
  <si>
    <t>ОАО "Выборгтеплоэнерго"</t>
  </si>
  <si>
    <t>№ п/п</t>
  </si>
  <si>
    <t>Информация, подлежащая раскрытию</t>
  </si>
  <si>
    <t>Единица измерения</t>
  </si>
  <si>
    <t>1</t>
  </si>
  <si>
    <t>2</t>
  </si>
  <si>
    <t>3</t>
  </si>
  <si>
    <t>4</t>
  </si>
  <si>
    <t>Выручка от регулируемой деятельности, в том числе по видам деятельности:</t>
  </si>
  <si>
    <t>тыс руб</t>
  </si>
  <si>
    <t>1.0</t>
  </si>
  <si>
    <t>1.1</t>
  </si>
  <si>
    <t>Выработка тепловой энергии</t>
  </si>
  <si>
    <t>Добавить вид деятельности</t>
  </si>
  <si>
    <t xml:space="preserve">Себестоимость производимых товаров (оказываемых услуг) по регулируемому виду деятельности, включая: </t>
  </si>
  <si>
    <t>2.1</t>
  </si>
  <si>
    <t>Расходы на покупаемую тепловую энергию (мощность), теплоноситель</t>
  </si>
  <si>
    <t>2.2</t>
  </si>
  <si>
    <t>Расходы на топливо</t>
  </si>
  <si>
    <t>2.2.0</t>
  </si>
  <si>
    <t>2.2.1</t>
  </si>
  <si>
    <t>газ природный по регулируемой цене</t>
  </si>
  <si>
    <t>x</t>
  </si>
  <si>
    <t>p</t>
  </si>
  <si>
    <t>2.2.1.1</t>
  </si>
  <si>
    <t>Объем</t>
  </si>
  <si>
    <t>тыс м3</t>
  </si>
  <si>
    <t>2.2.1.2</t>
  </si>
  <si>
    <t>Стоимость за единицу объема</t>
  </si>
  <si>
    <t>2.2.1.3</t>
  </si>
  <si>
    <t>Стоимость доставки</t>
  </si>
  <si>
    <t>2.2.1.4</t>
  </si>
  <si>
    <t>Способ приобретения</t>
  </si>
  <si>
    <t>прямые договора без торгов</t>
  </si>
  <si>
    <t>2.2.2</t>
  </si>
  <si>
    <t>мазут</t>
  </si>
  <si>
    <t>2.2.2.1</t>
  </si>
  <si>
    <t>тонны</t>
  </si>
  <si>
    <t>2.2.2.2</t>
  </si>
  <si>
    <t>2.2.2.3</t>
  </si>
  <si>
    <t>2.2.2.4</t>
  </si>
  <si>
    <t>прочее</t>
  </si>
  <si>
    <t>2.2.3</t>
  </si>
  <si>
    <t>дизельное топливо</t>
  </si>
  <si>
    <t>2.2.3.1</t>
  </si>
  <si>
    <t>2.2.3.2</t>
  </si>
  <si>
    <t>2.2.3.3</t>
  </si>
  <si>
    <t>2.2.3.4</t>
  </si>
  <si>
    <t>2.2.4</t>
  </si>
  <si>
    <t>уголь каменный</t>
  </si>
  <si>
    <t>2.2.4.1</t>
  </si>
  <si>
    <t>2.2.4.2</t>
  </si>
  <si>
    <t>2.2.4.3</t>
  </si>
  <si>
    <t>2.2.4.4</t>
  </si>
  <si>
    <t>Добавить вид топлива</t>
  </si>
  <si>
    <t>2.3</t>
  </si>
  <si>
    <t>Расходы на покупаемую электрическую энергию (мощность), используемую в технологическом процессе</t>
  </si>
  <si>
    <t>2.3.1</t>
  </si>
  <si>
    <t>Средневзвешенная стоимость 1 кВт.ч (с учетом мощности)</t>
  </si>
  <si>
    <t>руб</t>
  </si>
  <si>
    <t>2.3.2</t>
  </si>
  <si>
    <t>Объем приобретенной электрической энергии</t>
  </si>
  <si>
    <t>тыс кВт.ч</t>
  </si>
  <si>
    <t>2.4</t>
  </si>
  <si>
    <t>Расходы на приобретение холодной воды, используемой в технологическом процессе</t>
  </si>
  <si>
    <t>2.5</t>
  </si>
  <si>
    <t>Расходы на хим.реагенты, используемые в технологическом процессе</t>
  </si>
  <si>
    <t>2.6</t>
  </si>
  <si>
    <t>Расходы на оплату труда основного производственного персонала</t>
  </si>
  <si>
    <t>2.7</t>
  </si>
  <si>
    <t>Отчисления на социальные нужды основного производственного персонала</t>
  </si>
  <si>
    <t>2.8</t>
  </si>
  <si>
    <t>Расходы на оплату труда административно-управленческого персонала</t>
  </si>
  <si>
    <t>2.9</t>
  </si>
  <si>
    <t>Отчисления на социальные нужды административно-управленческого персонала</t>
  </si>
  <si>
    <t>2.10</t>
  </si>
  <si>
    <t>Расходы на амортизацию основных производственных средств</t>
  </si>
  <si>
    <t>2.11</t>
  </si>
  <si>
    <t>Расходы на аренду имущества, используемого для осуществления регулируемого вида деятельности</t>
  </si>
  <si>
    <t>2.12</t>
  </si>
  <si>
    <t>Общепроизводственные расходы, в том числе отнесенные к ним:</t>
  </si>
  <si>
    <t>2.12.1</t>
  </si>
  <si>
    <t>Расходы на текущий ремонт</t>
  </si>
  <si>
    <t>2.12.2</t>
  </si>
  <si>
    <t>Расходы на капитальный ремонт</t>
  </si>
  <si>
    <t>2.13</t>
  </si>
  <si>
    <t>Общехозяйственные расходы, в том числе отнесенные к ним:</t>
  </si>
  <si>
    <t>2.13.1</t>
  </si>
  <si>
    <t>2.13.2</t>
  </si>
  <si>
    <t>2.14</t>
  </si>
  <si>
    <t>Расходы на капитальный и текущий ремонт основных производственных средств, в том числе:</t>
  </si>
  <si>
    <t>2.14.1</t>
  </si>
  <si>
    <t>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</t>
  </si>
  <si>
    <t>отсутствует</t>
  </si>
  <si>
    <t>2.15</t>
  </si>
  <si>
    <t>Прочие расходы, которые подлежат отнесению на регулируемые виды деятельности в соответствии с законодательством РФ</t>
  </si>
  <si>
    <t>2.15.0</t>
  </si>
  <si>
    <t>2.15.1</t>
  </si>
  <si>
    <t>Передача тепловой энергии</t>
  </si>
  <si>
    <t>2.15.2</t>
  </si>
  <si>
    <t>Сырье и материалы</t>
  </si>
  <si>
    <t>2.15.3</t>
  </si>
  <si>
    <t>Прочие услуги</t>
  </si>
  <si>
    <t>Добавить прочие расходы</t>
  </si>
  <si>
    <t>Валовая прибыль (убытки) от реализации товаров и оказания услуг по регулируемому виду деятельности</t>
  </si>
  <si>
    <t>Чистая прибыль, полученная от регулируемого вида деятельности, в том числе:</t>
  </si>
  <si>
    <t>4.1</t>
  </si>
  <si>
    <t>Размер расходования чистой прибыли на финансирование мероприятий, предусмотренных инвестиционной программой</t>
  </si>
  <si>
    <t>5</t>
  </si>
  <si>
    <t>Сведения об изменении стоимости основных фондов, в том числе за счет их ввода в эксплуатацию (вывода из эксплуатации), а также стоимости их переоценки</t>
  </si>
  <si>
    <t>5.1</t>
  </si>
  <si>
    <t>За счет ввода (вывода) из эксплуатации</t>
  </si>
  <si>
    <t>6</t>
  </si>
  <si>
    <t>Стоимость переоценки основных фондов</t>
  </si>
  <si>
    <t>7</t>
  </si>
  <si>
    <t>Годовая бухгалтерская отчетность, включая бухгалтерский баланс и приложения к нему</t>
  </si>
  <si>
    <t>8</t>
  </si>
  <si>
    <t>Установленная тепловая мощность объектов основных фондов, используемых для осуществления регулируемых видов деятельности, в том числе по каждому источнику тепловой энергии:</t>
  </si>
  <si>
    <t>Гкал/ч</t>
  </si>
  <si>
    <t>8.0</t>
  </si>
  <si>
    <t>8.1</t>
  </si>
  <si>
    <t>ЮВК</t>
  </si>
  <si>
    <t>8.2</t>
  </si>
  <si>
    <t>Маяковская-5</t>
  </si>
  <si>
    <t>8.3</t>
  </si>
  <si>
    <t>Микрорайон А</t>
  </si>
  <si>
    <t>8.4</t>
  </si>
  <si>
    <t>Кировские Дачи</t>
  </si>
  <si>
    <t>8.5</t>
  </si>
  <si>
    <t>Кленовая 14</t>
  </si>
  <si>
    <t>8.6</t>
  </si>
  <si>
    <t>Лазаревка</t>
  </si>
  <si>
    <t>8.7</t>
  </si>
  <si>
    <t>Песочная 1</t>
  </si>
  <si>
    <t>8.8</t>
  </si>
  <si>
    <t>Харитоново</t>
  </si>
  <si>
    <t>8.9</t>
  </si>
  <si>
    <t>ЦРБ</t>
  </si>
  <si>
    <t>8.10</t>
  </si>
  <si>
    <t>Сайменское шоссе</t>
  </si>
  <si>
    <t>8.11</t>
  </si>
  <si>
    <t>Хельсинское шоссе</t>
  </si>
  <si>
    <t>8.12</t>
  </si>
  <si>
    <t>Шестакова 28</t>
  </si>
  <si>
    <t>8.13</t>
  </si>
  <si>
    <t>Светогорское шоссе 7</t>
  </si>
  <si>
    <t>8.14</t>
  </si>
  <si>
    <t>Центральная 12б</t>
  </si>
  <si>
    <t>8.15</t>
  </si>
  <si>
    <t>Сайменское шоссе 19</t>
  </si>
  <si>
    <t>8.16</t>
  </si>
  <si>
    <t>Штурма 3</t>
  </si>
  <si>
    <t>8.17</t>
  </si>
  <si>
    <t>Лесопильная 8</t>
  </si>
  <si>
    <t>9</t>
  </si>
  <si>
    <t>Тепловая нагрузка по договорам, заключенным в рамках осуществления регулируемых видов деятельности</t>
  </si>
  <si>
    <t>10</t>
  </si>
  <si>
    <t>Объем вырабатываемой регулируемой организацией тепловой энергии в рамках осуществления регулируемых видов деятельности</t>
  </si>
  <si>
    <t>тыс Гкал</t>
  </si>
  <si>
    <t>11</t>
  </si>
  <si>
    <t>Объем приобретаемой регулируемой организацией тепловой энергии в рамках осуществления регулируемых видов деятельности</t>
  </si>
  <si>
    <t>12</t>
  </si>
  <si>
    <t>Объем тепловой энергии, отпускаемой потребителям по договорам, заключенным в рамках осуществления регулируемых видов деятельности, в том числе:</t>
  </si>
  <si>
    <t>12.1</t>
  </si>
  <si>
    <t>Определенном по приборам учета</t>
  </si>
  <si>
    <t>12.2</t>
  </si>
  <si>
    <t>Определенном расчетным путем (нормативам потребления коммунальных услуг)</t>
  </si>
  <si>
    <t>13</t>
  </si>
  <si>
    <t>Нормативы технологических потерь при передаче тепловой энергии, теплоносителя по тепловым сетям, утвержденные уполномоченным органом</t>
  </si>
  <si>
    <t>Ккал/ч.мес</t>
  </si>
  <si>
    <t>14</t>
  </si>
  <si>
    <t>Фактический объем потерь при передаче тепловой энергии</t>
  </si>
  <si>
    <t>15</t>
  </si>
  <si>
    <t>Среднесписочная численность основного производственного персонала</t>
  </si>
  <si>
    <t xml:space="preserve"> чел</t>
  </si>
  <si>
    <t>16</t>
  </si>
  <si>
    <t>Среднесписочная численность административно-управленческого персонала</t>
  </si>
  <si>
    <t>17</t>
  </si>
  <si>
    <t>Удельный расход условного топлива на единицу тепловой энергии, отпускаемой в тепловую сеть, в том числе с разбивкой по источникам тепловой энергии, используемым для осуществления регулируемых видов деятельности</t>
  </si>
  <si>
    <t>кг усл. топл/Гкал</t>
  </si>
  <si>
    <t>17.0</t>
  </si>
  <si>
    <t>17.1</t>
  </si>
  <si>
    <t>17.2</t>
  </si>
  <si>
    <t>17.3</t>
  </si>
  <si>
    <t>17.4</t>
  </si>
  <si>
    <t>17.5</t>
  </si>
  <si>
    <t>17.6</t>
  </si>
  <si>
    <t>17.7</t>
  </si>
  <si>
    <t>17.8</t>
  </si>
  <si>
    <t>17.9</t>
  </si>
  <si>
    <t>17.10</t>
  </si>
  <si>
    <t>17.11</t>
  </si>
  <si>
    <t>17.12</t>
  </si>
  <si>
    <t>17.13</t>
  </si>
  <si>
    <t>17.14</t>
  </si>
  <si>
    <t>17.15</t>
  </si>
  <si>
    <t>17.16</t>
  </si>
  <si>
    <t>18</t>
  </si>
  <si>
    <t>Удельный расход электрической энергии на производство (передачу) тепловой энергии на единицу тепловой энергии, отпускаемой потребителям по договорам, заключенным в рамках осуществления регулируемой деятельности</t>
  </si>
  <si>
    <t>тыс кВт.ч/Гкал</t>
  </si>
  <si>
    <t>19</t>
  </si>
  <si>
    <t>Удельный расход холодной воды на производство (передачу) тепловой энергии на единицу тепловой энергии, отпускаемой потребителям по договорам, заключенным в рамках осуществления регулируемой деятельности</t>
  </si>
  <si>
    <t>м3/Гкал</t>
  </si>
  <si>
    <t>20</t>
  </si>
  <si>
    <t>Комментарии</t>
  </si>
  <si>
    <t>нет</t>
  </si>
  <si>
    <t>*</t>
  </si>
  <si>
    <t>Раскрывается не позднее 30 дней со дня сдачи годового бухгалтерского баланса в налоговые органы.</t>
  </si>
  <si>
    <t>8,18</t>
  </si>
  <si>
    <t>САБ</t>
  </si>
  <si>
    <t>2014 год</t>
  </si>
  <si>
    <t>Ленинское</t>
  </si>
  <si>
    <t>156,6000</t>
  </si>
  <si>
    <t>3,758</t>
  </si>
  <si>
    <t>Генеральный директор                                                      С.В.Никоненко</t>
  </si>
  <si>
    <t>Начальник ПЭО                                                                     А.И.Марченко</t>
  </si>
  <si>
    <t>Исполнитель: Хасаншина С.А.</t>
  </si>
  <si>
    <t>тел: 258-36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</si>
</sst>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\ &quot;р.&quot;_-;\-* #,##0\ &quot;р.&quot;_-;_-* &quot;-&quot;\ &quot;р.&quot;_-;_-@_-"/>
    <numFmt numFmtId="165" formatCode="_-* #,##0\ _р_._-;\-* #,##0\ _р_._-;_-* &quot;-&quot;\ _р_._-;_-@_-"/>
    <numFmt numFmtId="166" formatCode="_-* #,##0.00\ &quot;р.&quot;_-;\-* #,##0.00\ &quot;р.&quot;_-;_-* &quot;-&quot;??\ &quot;р.&quot;_-;_-@_-"/>
    <numFmt numFmtId="167" formatCode="_-* #,##0.00\ _р_._-;\-* #,##0.00\ _р_._-;_-* &quot;-&quot;??\ _р_._-;_-@_-"/>
    <numFmt numFmtId="168" formatCode="&quot;$&quot;#,##0_);[Red]\(&quot;$&quot;#,##0\)"/>
    <numFmt numFmtId="169" formatCode="_-* #,##0.00[$€-1]_-;\-* #,##0.00[$€-1]_-;_-* &quot;-&quot;??[$€-1]_-"/>
    <numFmt numFmtId="170" formatCode="#,##0.0000"/>
    <numFmt numFmtId="171" formatCode="#,##0.000"/>
  </numFmts>
  <fonts count="59">
    <font>
      <sz val="10"/>
      <color theme="1"/>
      <name val="Arial Cyr"/>
      <family val="2"/>
    </font>
    <font>
      <sz val="10"/>
      <color indexed="8"/>
      <name val="Arial Cyr"/>
      <family val="2"/>
    </font>
    <font>
      <sz val="9"/>
      <name val="Tahoma"/>
      <family val="2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2"/>
      <name val="Arial"/>
      <family val="2"/>
    </font>
    <font>
      <b/>
      <sz val="9"/>
      <name val="Tahoma"/>
      <family val="2"/>
    </font>
    <font>
      <b/>
      <u val="single"/>
      <sz val="9"/>
      <color indexed="12"/>
      <name val="Tahoma"/>
      <family val="2"/>
    </font>
    <font>
      <sz val="11"/>
      <color indexed="62"/>
      <name val="Calibri"/>
      <family val="2"/>
    </font>
    <font>
      <sz val="8"/>
      <name val="Palatino"/>
      <family val="1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sz val="10"/>
      <name val="Tahoma"/>
      <family val="2"/>
    </font>
    <font>
      <sz val="11"/>
      <color indexed="8"/>
      <name val="Calibri"/>
      <family val="2"/>
    </font>
    <font>
      <b/>
      <sz val="14"/>
      <name val="Franklin Gothic Medium"/>
      <family val="2"/>
    </font>
    <font>
      <b/>
      <sz val="9"/>
      <color indexed="62"/>
      <name val="Tahoma"/>
      <family val="2"/>
    </font>
    <font>
      <sz val="9"/>
      <color indexed="55"/>
      <name val="Tahoma"/>
      <family val="2"/>
    </font>
    <font>
      <sz val="8"/>
      <name val="Arial"/>
      <family val="2"/>
    </font>
    <font>
      <b/>
      <u val="single"/>
      <sz val="11"/>
      <color indexed="12"/>
      <name val="Arial"/>
      <family val="2"/>
    </font>
    <font>
      <u val="single"/>
      <sz val="10"/>
      <color indexed="12"/>
      <name val="Times New Roman Cyr"/>
      <family val="0"/>
    </font>
    <font>
      <u val="single"/>
      <sz val="9"/>
      <color indexed="12"/>
      <name val="Tahoma"/>
      <family val="2"/>
    </font>
    <font>
      <sz val="9"/>
      <color indexed="11"/>
      <name val="Tahoma"/>
      <family val="2"/>
    </font>
    <font>
      <sz val="11"/>
      <name val="Tahoma"/>
      <family val="2"/>
    </font>
    <font>
      <sz val="10"/>
      <name val="Arial"/>
      <family val="2"/>
    </font>
    <font>
      <b/>
      <sz val="10"/>
      <color indexed="62"/>
      <name val="Tahoma"/>
      <family val="2"/>
    </font>
    <font>
      <sz val="12"/>
      <name val="Webdings"/>
      <family val="1"/>
    </font>
    <font>
      <sz val="13"/>
      <name val="Tahoma"/>
      <family val="2"/>
    </font>
    <font>
      <sz val="10"/>
      <name val="Times New Roman CYR"/>
      <family val="0"/>
    </font>
    <font>
      <sz val="10"/>
      <color indexed="62"/>
      <name val="Arial Cyr"/>
      <family val="2"/>
    </font>
    <font>
      <u val="single"/>
      <sz val="11"/>
      <color indexed="12"/>
      <name val="Calibri"/>
      <family val="2"/>
    </font>
    <font>
      <sz val="9"/>
      <color indexed="8"/>
      <name val="Tahoma"/>
      <family val="2"/>
    </font>
    <font>
      <sz val="9"/>
      <color indexed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Arial Cyr"/>
      <family val="2"/>
    </font>
    <font>
      <sz val="9"/>
      <color indexed="8"/>
      <name val="Arial Cyr"/>
      <family val="2"/>
    </font>
    <font>
      <sz val="10"/>
      <color rgb="FF3F3F76"/>
      <name val="Arial Cyr"/>
      <family val="2"/>
    </font>
    <font>
      <u val="single"/>
      <sz val="10"/>
      <color theme="10"/>
      <name val="Arial Cyr"/>
      <family val="0"/>
    </font>
    <font>
      <u val="single"/>
      <sz val="11"/>
      <color theme="10"/>
      <name val="Calibri"/>
      <family val="2"/>
    </font>
    <font>
      <sz val="11"/>
      <color theme="1"/>
      <name val="Calibri"/>
      <family val="2"/>
    </font>
    <font>
      <sz val="9"/>
      <color theme="1"/>
      <name val="Tahoma"/>
      <family val="2"/>
    </font>
    <font>
      <sz val="9"/>
      <color theme="0"/>
      <name val="Tahoma"/>
      <family val="2"/>
    </font>
    <font>
      <sz val="12"/>
      <color theme="1"/>
      <name val="Arial Cyr"/>
      <family val="2"/>
    </font>
    <font>
      <sz val="9"/>
      <color theme="1"/>
      <name val="Arial Cyr"/>
      <family val="2"/>
    </font>
  </fonts>
  <fills count="13">
    <fill>
      <patternFill/>
    </fill>
    <fill>
      <patternFill patternType="gray125"/>
    </fill>
    <fill>
      <patternFill patternType="lightDown">
        <fgColor rgb="FFD7EAD3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rgb="FFC0C0C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55"/>
      </top>
      <bottom style="thin">
        <color rgb="FFC0C0C0"/>
      </bottom>
    </border>
    <border>
      <left>
        <color indexed="63"/>
      </left>
      <right>
        <color indexed="63"/>
      </right>
      <top style="thin">
        <color indexed="22"/>
      </top>
      <bottom style="thin">
        <color rgb="FFC0C0C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55"/>
      </left>
      <right style="thin">
        <color indexed="55"/>
      </right>
      <top style="thin">
        <color indexed="55"/>
      </top>
      <bottom style="double">
        <color indexed="55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rgb="FFC0C0C0"/>
      </bottom>
    </border>
    <border>
      <left style="thin">
        <color rgb="FFC0C0C0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rgb="FFC0C0C0"/>
      </top>
      <bottom style="thin">
        <color indexed="22"/>
      </bottom>
    </border>
    <border>
      <left style="thin">
        <color indexed="55"/>
      </left>
      <right>
        <color indexed="63"/>
      </right>
      <top style="thin">
        <color indexed="55"/>
      </top>
      <bottom style="double">
        <color indexed="55"/>
      </bottom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169" fontId="4" fillId="0" borderId="0">
      <alignment/>
      <protection/>
    </xf>
    <xf numFmtId="0" fontId="4" fillId="0" borderId="0">
      <alignment/>
      <protection/>
    </xf>
    <xf numFmtId="38" fontId="19" fillId="0" borderId="0">
      <alignment vertical="top"/>
      <protection/>
    </xf>
    <xf numFmtId="38" fontId="19" fillId="0" borderId="0">
      <alignment vertical="top"/>
      <protection/>
    </xf>
    <xf numFmtId="38" fontId="19" fillId="0" borderId="0">
      <alignment vertical="top"/>
      <protection/>
    </xf>
    <xf numFmtId="38" fontId="19" fillId="0" borderId="0">
      <alignment vertical="top"/>
      <protection/>
    </xf>
    <xf numFmtId="38" fontId="19" fillId="0" borderId="0">
      <alignment vertical="top"/>
      <protection/>
    </xf>
    <xf numFmtId="38" fontId="19" fillId="0" borderId="0">
      <alignment vertical="top"/>
      <protection/>
    </xf>
    <xf numFmtId="38" fontId="19" fillId="0" borderId="0">
      <alignment vertical="top"/>
      <protection/>
    </xf>
    <xf numFmtId="38" fontId="19" fillId="0" borderId="0">
      <alignment vertical="top"/>
      <protection/>
    </xf>
    <xf numFmtId="38" fontId="19" fillId="0" borderId="0">
      <alignment vertical="top"/>
      <protection/>
    </xf>
    <xf numFmtId="38" fontId="19" fillId="0" borderId="0">
      <alignment vertical="top"/>
      <protection/>
    </xf>
    <xf numFmtId="38" fontId="19" fillId="0" borderId="0">
      <alignment vertical="top"/>
      <protection/>
    </xf>
    <xf numFmtId="38" fontId="19" fillId="0" borderId="0">
      <alignment vertical="top"/>
      <protection/>
    </xf>
    <xf numFmtId="0" fontId="26" fillId="2" borderId="1" applyNumberFormat="0" applyAlignment="0">
      <protection/>
    </xf>
    <xf numFmtId="0" fontId="14" fillId="0" borderId="1" applyNumberFormat="0" applyAlignment="0">
      <protection locked="0"/>
    </xf>
    <xf numFmtId="0" fontId="14" fillId="0" borderId="1" applyNumberFormat="0" applyAlignment="0">
      <protection locked="0"/>
    </xf>
    <xf numFmtId="168" fontId="5" fillId="0" borderId="0" applyFont="0" applyFill="0" applyBorder="0" applyAlignment="0" applyProtection="0"/>
    <xf numFmtId="0" fontId="11" fillId="0" borderId="0" applyFill="0" applyBorder="0" applyProtection="0">
      <alignment vertical="center"/>
    </xf>
    <xf numFmtId="0" fontId="14" fillId="3" borderId="1" applyAlignment="0">
      <protection/>
    </xf>
    <xf numFmtId="0" fontId="27" fillId="3" borderId="1" applyNumberFormat="0" applyAlignment="0">
      <protection/>
    </xf>
    <xf numFmtId="0" fontId="12" fillId="0" borderId="0" applyNumberFormat="0" applyFill="0" applyBorder="0" applyAlignment="0" applyProtection="0"/>
    <xf numFmtId="0" fontId="14" fillId="4" borderId="1" applyNumberFormat="0" applyAlignment="0">
      <protection/>
    </xf>
    <xf numFmtId="0" fontId="14" fillId="5" borderId="1" applyNumberFormat="0" applyAlignment="0">
      <protection/>
    </xf>
    <xf numFmtId="0" fontId="14" fillId="5" borderId="1" applyNumberFormat="0" applyAlignment="0">
      <protection/>
    </xf>
    <xf numFmtId="0" fontId="1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>
      <alignment/>
      <protection/>
    </xf>
    <xf numFmtId="0" fontId="11" fillId="0" borderId="0" applyFill="0" applyBorder="0" applyProtection="0">
      <alignment vertical="center"/>
    </xf>
    <xf numFmtId="0" fontId="11" fillId="0" borderId="0" applyFill="0" applyBorder="0" applyProtection="0">
      <alignment vertical="center"/>
    </xf>
    <xf numFmtId="0" fontId="28" fillId="6" borderId="2" applyNumberFormat="0">
      <alignment horizontal="center" vertical="center"/>
      <protection/>
    </xf>
    <xf numFmtId="49" fontId="24" fillId="7" borderId="3" applyNumberFormat="0">
      <alignment horizontal="center" vertical="center"/>
      <protection/>
    </xf>
    <xf numFmtId="0" fontId="51" fillId="8" borderId="4" applyNumberFormat="0" applyAlignment="0" applyProtection="0"/>
    <xf numFmtId="0" fontId="10" fillId="9" borderId="1" applyNumberFormat="0" applyAlignment="0" applyProtection="0"/>
    <xf numFmtId="0" fontId="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Border="0">
      <alignment horizontal="center" vertical="center" wrapText="1"/>
      <protection/>
    </xf>
    <xf numFmtId="0" fontId="8" fillId="0" borderId="5" applyBorder="0">
      <alignment horizontal="center" vertical="center" wrapText="1"/>
      <protection/>
    </xf>
    <xf numFmtId="4" fontId="2" fillId="10" borderId="6" applyBorder="0">
      <alignment horizontal="right"/>
      <protection/>
    </xf>
    <xf numFmtId="49" fontId="2" fillId="0" borderId="0" applyBorder="0">
      <alignment vertical="top"/>
      <protection/>
    </xf>
    <xf numFmtId="0" fontId="15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15" fillId="0" borderId="0">
      <alignment/>
      <protection/>
    </xf>
    <xf numFmtId="0" fontId="54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23" fillId="11" borderId="0" applyNumberFormat="0" applyBorder="0" applyAlignment="0">
      <protection/>
    </xf>
    <xf numFmtId="0" fontId="3" fillId="0" borderId="0">
      <alignment/>
      <protection/>
    </xf>
    <xf numFmtId="49" fontId="2" fillId="0" borderId="0" applyBorder="0">
      <alignment vertical="top"/>
      <protection/>
    </xf>
    <xf numFmtId="0" fontId="3" fillId="0" borderId="0">
      <alignment/>
      <protection/>
    </xf>
    <xf numFmtId="0" fontId="23" fillId="11" borderId="0" applyNumberFormat="0" applyBorder="0" applyAlignment="0">
      <protection/>
    </xf>
    <xf numFmtId="0" fontId="23" fillId="11" borderId="0" applyNumberFormat="0" applyBorder="0" applyAlignment="0">
      <protection/>
    </xf>
    <xf numFmtId="49" fontId="2" fillId="0" borderId="0" applyBorder="0">
      <alignment vertical="top"/>
      <protection/>
    </xf>
    <xf numFmtId="0" fontId="3" fillId="0" borderId="0">
      <alignment/>
      <protection/>
    </xf>
    <xf numFmtId="0" fontId="25" fillId="0" borderId="0">
      <alignment/>
      <protection/>
    </xf>
    <xf numFmtId="0" fontId="3" fillId="0" borderId="0">
      <alignment/>
      <protection/>
    </xf>
    <xf numFmtId="49" fontId="2" fillId="0" borderId="0" applyBorder="0">
      <alignment vertical="top"/>
      <protection/>
    </xf>
    <xf numFmtId="0" fontId="3" fillId="0" borderId="0">
      <alignment/>
      <protection/>
    </xf>
    <xf numFmtId="49" fontId="2" fillId="11" borderId="0" applyBorder="0">
      <alignment vertical="top"/>
      <protection/>
    </xf>
    <xf numFmtId="49" fontId="2" fillId="11" borderId="0" applyBorder="0">
      <alignment vertical="top"/>
      <protection/>
    </xf>
    <xf numFmtId="0" fontId="23" fillId="11" borderId="0" applyNumberFormat="0" applyBorder="0" applyAlignment="0">
      <protection/>
    </xf>
    <xf numFmtId="0" fontId="29" fillId="0" borderId="0">
      <alignment/>
      <protection/>
    </xf>
    <xf numFmtId="49" fontId="2" fillId="0" borderId="0" applyBorder="0">
      <alignment vertical="top"/>
      <protection/>
    </xf>
    <xf numFmtId="0" fontId="3" fillId="0" borderId="0">
      <alignment/>
      <protection/>
    </xf>
    <xf numFmtId="0" fontId="2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5" fillId="0" borderId="0">
      <alignment/>
      <protection/>
    </xf>
    <xf numFmtId="0" fontId="0" fillId="12" borderId="7" applyNumberFormat="0" applyFont="0" applyAlignment="0" applyProtection="0"/>
    <xf numFmtId="0" fontId="2" fillId="12" borderId="7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2" fillId="4" borderId="0" applyBorder="0">
      <alignment horizontal="right"/>
      <protection/>
    </xf>
    <xf numFmtId="4" fontId="2" fillId="4" borderId="0" applyFont="0" applyBorder="0">
      <alignment horizontal="right"/>
      <protection/>
    </xf>
    <xf numFmtId="4" fontId="2" fillId="4" borderId="0" applyBorder="0">
      <alignment horizontal="right"/>
      <protection/>
    </xf>
    <xf numFmtId="4" fontId="2" fillId="4" borderId="8" applyBorder="0">
      <alignment horizontal="right"/>
      <protection/>
    </xf>
  </cellStyleXfs>
  <cellXfs count="64">
    <xf numFmtId="0" fontId="0" fillId="0" borderId="0" xfId="0" applyAlignment="1">
      <alignment/>
    </xf>
    <xf numFmtId="4" fontId="55" fillId="0" borderId="9" xfId="96" applyNumberFormat="1" applyFont="1" applyFill="1" applyBorder="1" applyAlignment="1" applyProtection="1">
      <alignment horizontal="right" vertical="center" wrapText="1"/>
      <protection/>
    </xf>
    <xf numFmtId="4" fontId="2" fillId="0" borderId="10" xfId="96" applyNumberFormat="1" applyFont="1" applyFill="1" applyBorder="1" applyAlignment="1" applyProtection="1">
      <alignment horizontal="right" vertical="center" wrapText="1"/>
      <protection locked="0"/>
    </xf>
    <xf numFmtId="0" fontId="54" fillId="0" borderId="11" xfId="69" applyFill="1" applyBorder="1">
      <alignment/>
      <protection/>
    </xf>
    <xf numFmtId="0" fontId="55" fillId="0" borderId="0" xfId="69" applyFont="1" applyFill="1">
      <alignment/>
      <protection/>
    </xf>
    <xf numFmtId="0" fontId="2" fillId="0" borderId="0" xfId="96" applyFont="1" applyFill="1" applyBorder="1" applyAlignment="1" applyProtection="1">
      <alignment horizontal="right" vertical="center" wrapText="1"/>
      <protection/>
    </xf>
    <xf numFmtId="49" fontId="2" fillId="0" borderId="11" xfId="92" applyFont="1" applyFill="1" applyBorder="1">
      <alignment vertical="top"/>
      <protection/>
    </xf>
    <xf numFmtId="4" fontId="2" fillId="0" borderId="9" xfId="96" applyNumberFormat="1" applyFont="1" applyFill="1" applyBorder="1" applyAlignment="1" applyProtection="1">
      <alignment horizontal="right" vertical="center" wrapText="1"/>
      <protection locked="0"/>
    </xf>
    <xf numFmtId="49" fontId="18" fillId="0" borderId="12" xfId="64" applyNumberFormat="1" applyFont="1" applyFill="1" applyBorder="1" applyAlignment="1" applyProtection="1">
      <alignment horizontal="center" vertical="center" wrapText="1"/>
      <protection/>
    </xf>
    <xf numFmtId="0" fontId="2" fillId="0" borderId="0" xfId="96" applyFont="1" applyFill="1" applyBorder="1" applyAlignment="1" applyProtection="1">
      <alignment vertical="center" wrapText="1"/>
      <protection/>
    </xf>
    <xf numFmtId="49" fontId="17" fillId="0" borderId="13" xfId="92" applyFont="1" applyFill="1" applyBorder="1" applyAlignment="1" applyProtection="1">
      <alignment horizontal="right" vertical="center"/>
      <protection/>
    </xf>
    <xf numFmtId="49" fontId="2" fillId="0" borderId="14" xfId="96" applyNumberFormat="1" applyFont="1" applyFill="1" applyBorder="1" applyAlignment="1" applyProtection="1">
      <alignment horizontal="left" vertical="center" wrapText="1" indent="1"/>
      <protection locked="0"/>
    </xf>
    <xf numFmtId="0" fontId="55" fillId="0" borderId="11" xfId="69" applyFont="1" applyFill="1" applyBorder="1">
      <alignment/>
      <protection/>
    </xf>
    <xf numFmtId="0" fontId="0" fillId="0" borderId="0" xfId="0" applyFill="1" applyAlignment="1">
      <alignment/>
    </xf>
    <xf numFmtId="49" fontId="17" fillId="0" borderId="13" xfId="92" applyFont="1" applyFill="1" applyBorder="1" applyAlignment="1" applyProtection="1">
      <alignment horizontal="left" vertical="center"/>
      <protection/>
    </xf>
    <xf numFmtId="49" fontId="2" fillId="0" borderId="14" xfId="96" applyNumberFormat="1" applyFont="1" applyFill="1" applyBorder="1" applyAlignment="1" applyProtection="1">
      <alignment horizontal="center" vertical="center" wrapText="1"/>
      <protection/>
    </xf>
    <xf numFmtId="0" fontId="2" fillId="0" borderId="15" xfId="96" applyFont="1" applyFill="1" applyBorder="1" applyAlignment="1" applyProtection="1">
      <alignment horizontal="center" vertical="center" wrapText="1"/>
      <protection/>
    </xf>
    <xf numFmtId="49" fontId="2" fillId="0" borderId="0" xfId="92" applyFill="1">
      <alignment vertical="top"/>
      <protection/>
    </xf>
    <xf numFmtId="49" fontId="17" fillId="0" borderId="13" xfId="92" applyFont="1" applyFill="1" applyBorder="1" applyAlignment="1" applyProtection="1">
      <alignment horizontal="left" vertical="center" indent="1"/>
      <protection/>
    </xf>
    <xf numFmtId="4" fontId="2" fillId="0" borderId="9" xfId="96" applyNumberFormat="1" applyFont="1" applyFill="1" applyBorder="1" applyAlignment="1" applyProtection="1">
      <alignment horizontal="right" vertical="center" wrapText="1"/>
      <protection/>
    </xf>
    <xf numFmtId="0" fontId="8" fillId="0" borderId="0" xfId="96" applyFont="1" applyFill="1" applyBorder="1" applyAlignment="1" applyProtection="1">
      <alignment horizontal="center" vertical="center" wrapText="1"/>
      <protection/>
    </xf>
    <xf numFmtId="49" fontId="8" fillId="0" borderId="16" xfId="92" applyFont="1" applyFill="1" applyBorder="1" applyAlignment="1" applyProtection="1">
      <alignment horizontal="center" vertical="center"/>
      <protection/>
    </xf>
    <xf numFmtId="49" fontId="2" fillId="0" borderId="17" xfId="96" applyNumberFormat="1" applyFont="1" applyFill="1" applyBorder="1" applyAlignment="1" applyProtection="1">
      <alignment horizontal="center" vertical="center" wrapText="1"/>
      <protection/>
    </xf>
    <xf numFmtId="0" fontId="2" fillId="0" borderId="0" xfId="96" applyFont="1" applyFill="1" applyBorder="1" applyAlignment="1" applyProtection="1">
      <alignment horizontal="center" vertical="center" wrapText="1"/>
      <protection/>
    </xf>
    <xf numFmtId="0" fontId="2" fillId="0" borderId="15" xfId="64" applyFont="1" applyFill="1" applyBorder="1" applyAlignment="1" applyProtection="1">
      <alignment horizontal="center" vertical="center" wrapText="1"/>
      <protection/>
    </xf>
    <xf numFmtId="0" fontId="2" fillId="0" borderId="14" xfId="96" applyFont="1" applyFill="1" applyBorder="1" applyAlignment="1" applyProtection="1">
      <alignment horizontal="left" vertical="center" wrapText="1" indent="2"/>
      <protection/>
    </xf>
    <xf numFmtId="0" fontId="2" fillId="0" borderId="18" xfId="96" applyFont="1" applyFill="1" applyBorder="1" applyAlignment="1" applyProtection="1">
      <alignment horizontal="left" vertical="center" wrapText="1"/>
      <protection/>
    </xf>
    <xf numFmtId="0" fontId="2" fillId="0" borderId="14" xfId="96" applyFont="1" applyFill="1" applyBorder="1" applyAlignment="1" applyProtection="1">
      <alignment horizontal="center" vertical="center" wrapText="1"/>
      <protection/>
    </xf>
    <xf numFmtId="4" fontId="56" fillId="0" borderId="9" xfId="96" applyNumberFormat="1" applyFont="1" applyFill="1" applyBorder="1" applyAlignment="1" applyProtection="1">
      <alignment horizontal="right" vertical="center" wrapText="1"/>
      <protection/>
    </xf>
    <xf numFmtId="0" fontId="2" fillId="0" borderId="0" xfId="96" applyFont="1" applyFill="1" applyAlignment="1" applyProtection="1">
      <alignment vertical="center"/>
      <protection/>
    </xf>
    <xf numFmtId="0" fontId="56" fillId="0" borderId="11" xfId="96" applyFont="1" applyFill="1" applyBorder="1" applyAlignment="1" applyProtection="1">
      <alignment vertical="center" wrapText="1"/>
      <protection/>
    </xf>
    <xf numFmtId="0" fontId="2" fillId="0" borderId="19" xfId="64" applyFont="1" applyFill="1" applyBorder="1" applyAlignment="1" applyProtection="1">
      <alignment horizontal="center" vertical="center" wrapText="1"/>
      <protection/>
    </xf>
    <xf numFmtId="0" fontId="2" fillId="0" borderId="0" xfId="96" applyFont="1" applyFill="1" applyAlignment="1" applyProtection="1">
      <alignment horizontal="right" vertical="center" wrapText="1"/>
      <protection/>
    </xf>
    <xf numFmtId="0" fontId="2" fillId="0" borderId="14" xfId="96" applyFont="1" applyFill="1" applyBorder="1" applyAlignment="1" applyProtection="1">
      <alignment horizontal="left" vertical="center" wrapText="1" indent="1"/>
      <protection/>
    </xf>
    <xf numFmtId="49" fontId="2" fillId="0" borderId="14" xfId="95" applyNumberFormat="1" applyFont="1" applyFill="1" applyBorder="1" applyAlignment="1" applyProtection="1">
      <alignment horizontal="center" vertical="center" wrapText="1"/>
      <protection/>
    </xf>
    <xf numFmtId="0" fontId="2" fillId="0" borderId="14" xfId="96" applyFont="1" applyFill="1" applyBorder="1" applyAlignment="1" applyProtection="1">
      <alignment horizontal="left" vertical="center" wrapText="1" indent="3"/>
      <protection/>
    </xf>
    <xf numFmtId="0" fontId="2" fillId="0" borderId="11" xfId="94" applyFont="1" applyFill="1" applyBorder="1" applyAlignment="1" applyProtection="1">
      <alignment vertical="center" wrapText="1"/>
      <protection/>
    </xf>
    <xf numFmtId="4" fontId="0" fillId="0" borderId="0" xfId="0" applyNumberFormat="1" applyFill="1" applyAlignment="1">
      <alignment/>
    </xf>
    <xf numFmtId="14" fontId="2" fillId="0" borderId="14" xfId="96" applyNumberFormat="1" applyFont="1" applyFill="1" applyBorder="1" applyAlignment="1" applyProtection="1">
      <alignment horizontal="center" vertical="center" wrapText="1"/>
      <protection/>
    </xf>
    <xf numFmtId="0" fontId="2" fillId="0" borderId="14" xfId="96" applyNumberFormat="1" applyFont="1" applyFill="1" applyBorder="1" applyAlignment="1" applyProtection="1">
      <alignment horizontal="left" vertical="center" wrapText="1" indent="2"/>
      <protection locked="0"/>
    </xf>
    <xf numFmtId="49" fontId="2" fillId="0" borderId="14" xfId="96" applyNumberFormat="1" applyFont="1" applyFill="1" applyBorder="1" applyAlignment="1" applyProtection="1">
      <alignment horizontal="center" vertical="center" wrapText="1"/>
      <protection locked="0"/>
    </xf>
    <xf numFmtId="0" fontId="2" fillId="0" borderId="9" xfId="96" applyNumberFormat="1" applyFont="1" applyFill="1" applyBorder="1" applyAlignment="1" applyProtection="1">
      <alignment horizontal="left" vertical="center" wrapText="1"/>
      <protection locked="0"/>
    </xf>
    <xf numFmtId="49" fontId="17" fillId="0" borderId="13" xfId="92" applyFont="1" applyFill="1" applyBorder="1" applyAlignment="1" applyProtection="1">
      <alignment horizontal="left" vertical="center" indent="2"/>
      <protection/>
    </xf>
    <xf numFmtId="170" fontId="2" fillId="0" borderId="10" xfId="96" applyNumberFormat="1" applyFont="1" applyFill="1" applyBorder="1" applyAlignment="1" applyProtection="1">
      <alignment horizontal="right" vertical="center" wrapText="1"/>
      <protection locked="0"/>
    </xf>
    <xf numFmtId="49" fontId="2" fillId="0" borderId="14" xfId="96" applyNumberFormat="1" applyFont="1" applyFill="1" applyBorder="1" applyAlignment="1" applyProtection="1">
      <alignment horizontal="left" vertical="center" wrapText="1" indent="2"/>
      <protection locked="0"/>
    </xf>
    <xf numFmtId="4" fontId="2" fillId="0" borderId="20" xfId="96" applyNumberFormat="1" applyFont="1" applyFill="1" applyBorder="1" applyAlignment="1" applyProtection="1">
      <alignment horizontal="right" vertical="center" wrapText="1"/>
      <protection locked="0"/>
    </xf>
    <xf numFmtId="49" fontId="9" fillId="0" borderId="20" xfId="50" applyNumberFormat="1" applyFont="1" applyFill="1" applyBorder="1" applyAlignment="1" applyProtection="1">
      <alignment horizontal="left" vertical="center" wrapText="1"/>
      <protection locked="0"/>
    </xf>
    <xf numFmtId="49" fontId="2" fillId="0" borderId="10" xfId="96" applyNumberFormat="1" applyFont="1" applyFill="1" applyBorder="1" applyAlignment="1" applyProtection="1">
      <alignment horizontal="center" vertical="center" wrapText="1"/>
      <protection/>
    </xf>
    <xf numFmtId="49" fontId="2" fillId="0" borderId="21" xfId="96" applyNumberFormat="1" applyFont="1" applyFill="1" applyBorder="1" applyAlignment="1" applyProtection="1">
      <alignment horizontal="left" vertical="center" wrapText="1" indent="1"/>
      <protection locked="0"/>
    </xf>
    <xf numFmtId="4" fontId="2" fillId="0" borderId="21" xfId="96" applyNumberFormat="1" applyFont="1" applyFill="1" applyBorder="1" applyAlignment="1" applyProtection="1">
      <alignment horizontal="right" vertical="center" wrapText="1"/>
      <protection locked="0"/>
    </xf>
    <xf numFmtId="170" fontId="2" fillId="0" borderId="9" xfId="96" applyNumberFormat="1" applyFont="1" applyFill="1" applyBorder="1" applyAlignment="1" applyProtection="1">
      <alignment horizontal="right" vertical="center" wrapText="1"/>
      <protection/>
    </xf>
    <xf numFmtId="170" fontId="2" fillId="0" borderId="9" xfId="96" applyNumberFormat="1" applyFont="1" applyFill="1" applyBorder="1" applyAlignment="1" applyProtection="1">
      <alignment horizontal="right" vertical="center" wrapText="1"/>
      <protection locked="0"/>
    </xf>
    <xf numFmtId="170" fontId="2" fillId="0" borderId="21" xfId="96" applyNumberFormat="1" applyFont="1" applyFill="1" applyBorder="1" applyAlignment="1" applyProtection="1">
      <alignment horizontal="right" vertical="center" wrapText="1"/>
      <protection locked="0"/>
    </xf>
    <xf numFmtId="49" fontId="2" fillId="0" borderId="9" xfId="96" applyNumberFormat="1" applyFont="1" applyFill="1" applyBorder="1" applyAlignment="1" applyProtection="1">
      <alignment horizontal="left" vertical="center" wrapText="1"/>
      <protection locked="0"/>
    </xf>
    <xf numFmtId="171" fontId="2" fillId="0" borderId="10" xfId="96" applyNumberFormat="1" applyFont="1" applyFill="1" applyBorder="1" applyAlignment="1" applyProtection="1">
      <alignment horizontal="right" vertical="center" wrapText="1"/>
      <protection locked="0"/>
    </xf>
    <xf numFmtId="2" fontId="2" fillId="0" borderId="0" xfId="92" applyNumberFormat="1" applyFill="1">
      <alignment vertical="top"/>
      <protection/>
    </xf>
    <xf numFmtId="2" fontId="0" fillId="0" borderId="0" xfId="0" applyNumberFormat="1" applyFill="1" applyAlignment="1">
      <alignment/>
    </xf>
    <xf numFmtId="49" fontId="2" fillId="0" borderId="13" xfId="92" applyFont="1" applyFill="1" applyBorder="1" applyAlignment="1" applyProtection="1">
      <alignment horizontal="left" vertical="center" indent="1"/>
      <protection/>
    </xf>
    <xf numFmtId="49" fontId="2" fillId="0" borderId="13" xfId="92" applyFont="1" applyFill="1" applyBorder="1" applyAlignment="1" applyProtection="1">
      <alignment horizontal="right" vertical="center"/>
      <protection/>
    </xf>
    <xf numFmtId="0" fontId="2" fillId="0" borderId="0" xfId="96" applyFont="1" applyFill="1" applyAlignment="1" applyProtection="1">
      <alignment horizontal="left" vertical="center" wrapText="1"/>
      <protection/>
    </xf>
    <xf numFmtId="0" fontId="14" fillId="0" borderId="22" xfId="97" applyFont="1" applyFill="1" applyBorder="1" applyAlignment="1">
      <alignment horizontal="center" vertical="center" wrapText="1"/>
      <protection/>
    </xf>
    <xf numFmtId="0" fontId="2" fillId="0" borderId="23" xfId="63" applyFont="1" applyFill="1" applyBorder="1" applyAlignment="1" applyProtection="1">
      <alignment horizontal="center" vertical="center" wrapText="1"/>
      <protection/>
    </xf>
    <xf numFmtId="0" fontId="57" fillId="0" borderId="0" xfId="0" applyFont="1" applyFill="1" applyAlignment="1">
      <alignment horizontal="center"/>
    </xf>
    <xf numFmtId="0" fontId="58" fillId="0" borderId="0" xfId="0" applyFont="1" applyFill="1" applyAlignment="1">
      <alignment/>
    </xf>
  </cellXfs>
  <cellStyles count="96">
    <cellStyle name="Normal" xfId="0"/>
    <cellStyle name=" 1" xfId="15"/>
    <cellStyle name=" 1 2" xfId="16"/>
    <cellStyle name=" 1_Stage1" xfId="17"/>
    <cellStyle name="_Model_RAB Мой_PR.PROG.WARM.NOTCOMBI.2012.2.16_v1.4(04.04.11) " xfId="18"/>
    <cellStyle name="_Model_RAB Мой_Книга2_PR.PROG.WARM.NOTCOMBI.2012.2.16_v1.4(04.04.11) " xfId="19"/>
    <cellStyle name="_Model_RAB_MRSK_svod_PR.PROG.WARM.NOTCOMBI.2012.2.16_v1.4(04.04.11) " xfId="20"/>
    <cellStyle name="_Model_RAB_MRSK_svod_Книга2_PR.PROG.WARM.NOTCOMBI.2012.2.16_v1.4(04.04.11) " xfId="21"/>
    <cellStyle name="_МОДЕЛЬ_1 (2)_PR.PROG.WARM.NOTCOMBI.2012.2.16_v1.4(04.04.11) " xfId="22"/>
    <cellStyle name="_МОДЕЛЬ_1 (2)_Книга2_PR.PROG.WARM.NOTCOMBI.2012.2.16_v1.4(04.04.11) " xfId="23"/>
    <cellStyle name="_пр 5 тариф RAB_PR.PROG.WARM.NOTCOMBI.2012.2.16_v1.4(04.04.11) " xfId="24"/>
    <cellStyle name="_пр 5 тариф RAB_Книга2_PR.PROG.WARM.NOTCOMBI.2012.2.16_v1.4(04.04.11) " xfId="25"/>
    <cellStyle name="_Расчет RAB_22072008_PR.PROG.WARM.NOTCOMBI.2012.2.16_v1.4(04.04.11) " xfId="26"/>
    <cellStyle name="_Расчет RAB_22072008_Книга2_PR.PROG.WARM.NOTCOMBI.2012.2.16_v1.4(04.04.11) " xfId="27"/>
    <cellStyle name="_Расчет RAB_Лен и МОЭСК_с 2010 года_14.04.2009_со сглаж_version 3.0_без ФСК_PR.PROG.WARM.NOTCOMBI.2012.2.16_v1.4(04.04.11) " xfId="28"/>
    <cellStyle name="_Расчет RAB_Лен и МОЭСК_с 2010 года_14.04.2009_со сглаж_version 3.0_без ФСК_Книга2_PR.PROG.WARM.NOTCOMBI.2012.2.16_v1.4(04.04.11) " xfId="29"/>
    <cellStyle name="Action" xfId="30"/>
    <cellStyle name="Cells" xfId="31"/>
    <cellStyle name="Cells 2" xfId="32"/>
    <cellStyle name="Currency [0]" xfId="33"/>
    <cellStyle name="Currency2" xfId="34"/>
    <cellStyle name="DblClick" xfId="35"/>
    <cellStyle name="DblClickWeb" xfId="36"/>
    <cellStyle name="Followed Hyperlink" xfId="37"/>
    <cellStyle name="Formuls" xfId="38"/>
    <cellStyle name="Header" xfId="39"/>
    <cellStyle name="Header 3" xfId="40"/>
    <cellStyle name="Hyperlink" xfId="41"/>
    <cellStyle name="normal" xfId="42"/>
    <cellStyle name="Normal1" xfId="43"/>
    <cellStyle name="Normal2" xfId="44"/>
    <cellStyle name="Percent1" xfId="45"/>
    <cellStyle name="Title" xfId="46"/>
    <cellStyle name="Title 4" xfId="47"/>
    <cellStyle name="Ввод " xfId="48"/>
    <cellStyle name="Ввод  2" xfId="49"/>
    <cellStyle name="Hyperlink" xfId="50"/>
    <cellStyle name="Гиперссылка 2" xfId="51"/>
    <cellStyle name="Гиперссылка 2 2" xfId="52"/>
    <cellStyle name="Гиперссылка 2 2 2" xfId="53"/>
    <cellStyle name="Гиперссылка 3" xfId="54"/>
    <cellStyle name="Гиперссылка 4" xfId="55"/>
    <cellStyle name="Гиперссылка 4 2" xfId="56"/>
    <cellStyle name="Гиперссылка 4 2 2" xfId="57"/>
    <cellStyle name="Гиперссылка 4 3" xfId="58"/>
    <cellStyle name="Гиперссылка 4 6" xfId="59"/>
    <cellStyle name="Гиперссылка 5" xfId="60"/>
    <cellStyle name="Currency" xfId="61"/>
    <cellStyle name="Currency [0]" xfId="62"/>
    <cellStyle name="Заголовок" xfId="63"/>
    <cellStyle name="ЗаголовокСтолбца" xfId="64"/>
    <cellStyle name="Значение" xfId="65"/>
    <cellStyle name="Обычный 10" xfId="66"/>
    <cellStyle name="Обычный 11" xfId="67"/>
    <cellStyle name="Обычный 11 3" xfId="68"/>
    <cellStyle name="Обычный 12" xfId="69"/>
    <cellStyle name="Обычный 12 2" xfId="70"/>
    <cellStyle name="Обычный 12 3" xfId="71"/>
    <cellStyle name="Обычный 12 3 2" xfId="72"/>
    <cellStyle name="Обычный 12 4" xfId="73"/>
    <cellStyle name="Обычный 14" xfId="74"/>
    <cellStyle name="Обычный 14 2" xfId="75"/>
    <cellStyle name="Обычный 16" xfId="76"/>
    <cellStyle name="Обычный 2" xfId="77"/>
    <cellStyle name="Обычный 2 10" xfId="78"/>
    <cellStyle name="Обычный 2 10 2" xfId="79"/>
    <cellStyle name="Обычный 2 14" xfId="80"/>
    <cellStyle name="Обычный 2 2" xfId="81"/>
    <cellStyle name="Обычный 2 3" xfId="82"/>
    <cellStyle name="Обычный 2 7" xfId="83"/>
    <cellStyle name="Обычный 2 8" xfId="84"/>
    <cellStyle name="Обычный 2_НВВ - сети долгосрочный (15.07) - передано на оформление 2" xfId="85"/>
    <cellStyle name="Обычный 3" xfId="86"/>
    <cellStyle name="Обычный 3 2" xfId="87"/>
    <cellStyle name="Обычный 3 3" xfId="88"/>
    <cellStyle name="Обычный 3 3 2" xfId="89"/>
    <cellStyle name="Обычный 4" xfId="90"/>
    <cellStyle name="Обычный 5" xfId="91"/>
    <cellStyle name="Обычный 6" xfId="92"/>
    <cellStyle name="Обычный 9 2" xfId="93"/>
    <cellStyle name="Обычный_Forma_5_Книга2" xfId="94"/>
    <cellStyle name="Обычный_ЖКУ_проект3" xfId="95"/>
    <cellStyle name="Обычный_Мониторинг инвестиций" xfId="96"/>
    <cellStyle name="Обычный_Шаблон по источникам для Модуля Реестр (2)" xfId="97"/>
    <cellStyle name="Примечание" xfId="98"/>
    <cellStyle name="Примечание 2" xfId="99"/>
    <cellStyle name="Percent" xfId="100"/>
    <cellStyle name="Процентный 10" xfId="101"/>
    <cellStyle name="Процентный 2" xfId="102"/>
    <cellStyle name="Стиль 1" xfId="103"/>
    <cellStyle name="Comma" xfId="104"/>
    <cellStyle name="Comma [0]" xfId="105"/>
    <cellStyle name="Формула" xfId="106"/>
    <cellStyle name="Формула 3" xfId="107"/>
    <cellStyle name="Формула_GRES.2007.5" xfId="108"/>
    <cellStyle name="ФормулаВБ_Мониторинг инвестиций" xfId="1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9"/>
  <sheetViews>
    <sheetView tabSelected="1" zoomScalePageLayoutView="0" workbookViewId="0" topLeftCell="A1">
      <selection activeCell="A139" sqref="A5:D139"/>
    </sheetView>
  </sheetViews>
  <sheetFormatPr defaultColWidth="9.00390625" defaultRowHeight="12.75"/>
  <cols>
    <col min="1" max="1" width="5.875" style="13" customWidth="1"/>
    <col min="2" max="2" width="51.75390625" style="13" customWidth="1"/>
    <col min="3" max="3" width="10.625" style="13" customWidth="1"/>
    <col min="4" max="4" width="19.75390625" style="13" customWidth="1"/>
    <col min="5" max="5" width="9.125" style="13" customWidth="1"/>
    <col min="6" max="6" width="10.125" style="13" bestFit="1" customWidth="1"/>
    <col min="7" max="12" width="9.125" style="13" customWidth="1"/>
    <col min="13" max="13" width="10.125" style="13" bestFit="1" customWidth="1"/>
    <col min="14" max="16384" width="9.125" style="13" customWidth="1"/>
  </cols>
  <sheetData>
    <row r="1" spans="1:5" ht="12.75">
      <c r="A1" s="17"/>
      <c r="B1" s="17"/>
      <c r="C1" s="17"/>
      <c r="D1" s="17"/>
      <c r="E1" s="17"/>
    </row>
    <row r="2" spans="1:5" ht="12.75">
      <c r="A2" s="17"/>
      <c r="B2" s="17"/>
      <c r="C2" s="17"/>
      <c r="D2" s="17"/>
      <c r="E2" s="17"/>
    </row>
    <row r="3" spans="1:5" ht="12.75">
      <c r="A3" s="17"/>
      <c r="B3" s="17"/>
      <c r="C3" s="17"/>
      <c r="D3" s="17"/>
      <c r="E3" s="17"/>
    </row>
    <row r="4" spans="1:5" ht="12.75">
      <c r="A4" s="9"/>
      <c r="B4" s="9"/>
      <c r="C4" s="9"/>
      <c r="D4" s="5"/>
      <c r="E4" s="17"/>
    </row>
    <row r="5" spans="1:5" ht="59.25" customHeight="1">
      <c r="A5" s="60" t="s">
        <v>0</v>
      </c>
      <c r="B5" s="60"/>
      <c r="C5" s="60"/>
      <c r="D5" s="60"/>
      <c r="E5" s="17"/>
    </row>
    <row r="6" spans="1:5" ht="12.75">
      <c r="A6" s="61" t="s">
        <v>1</v>
      </c>
      <c r="B6" s="61"/>
      <c r="C6" s="61"/>
      <c r="D6" s="61"/>
      <c r="E6" s="17"/>
    </row>
    <row r="7" spans="1:5" ht="12.75">
      <c r="A7" s="9"/>
      <c r="B7" s="23"/>
      <c r="C7" s="23"/>
      <c r="D7" s="20"/>
      <c r="E7" s="17"/>
    </row>
    <row r="8" spans="1:5" ht="23.25" thickBot="1">
      <c r="A8" s="16" t="s">
        <v>2</v>
      </c>
      <c r="B8" s="24" t="s">
        <v>3</v>
      </c>
      <c r="C8" s="31" t="s">
        <v>4</v>
      </c>
      <c r="D8" s="31" t="s">
        <v>211</v>
      </c>
      <c r="E8" s="12"/>
    </row>
    <row r="9" spans="1:5" ht="13.5" thickTop="1">
      <c r="A9" s="8" t="s">
        <v>5</v>
      </c>
      <c r="B9" s="8" t="s">
        <v>6</v>
      </c>
      <c r="C9" s="8" t="s">
        <v>7</v>
      </c>
      <c r="D9" s="8" t="s">
        <v>8</v>
      </c>
      <c r="E9" s="4"/>
    </row>
    <row r="10" spans="1:5" ht="22.5">
      <c r="A10" s="22" t="s">
        <v>5</v>
      </c>
      <c r="B10" s="26" t="s">
        <v>9</v>
      </c>
      <c r="C10" s="27" t="s">
        <v>10</v>
      </c>
      <c r="D10" s="19">
        <v>760298.3</v>
      </c>
      <c r="E10" s="12"/>
    </row>
    <row r="11" spans="1:5" ht="12.75">
      <c r="A11" s="22" t="s">
        <v>11</v>
      </c>
      <c r="B11" s="28"/>
      <c r="C11" s="28"/>
      <c r="D11" s="28"/>
      <c r="E11" s="12"/>
    </row>
    <row r="12" spans="1:5" ht="15">
      <c r="A12" s="15" t="s">
        <v>12</v>
      </c>
      <c r="B12" s="11" t="s">
        <v>13</v>
      </c>
      <c r="C12" s="27" t="s">
        <v>10</v>
      </c>
      <c r="D12" s="7">
        <f>D10</f>
        <v>760298.3</v>
      </c>
      <c r="E12" s="3"/>
    </row>
    <row r="13" spans="1:5" ht="12.75" hidden="1">
      <c r="A13" s="21"/>
      <c r="B13" s="18" t="s">
        <v>14</v>
      </c>
      <c r="C13" s="14"/>
      <c r="D13" s="10"/>
      <c r="E13" s="6"/>
    </row>
    <row r="14" spans="1:14" ht="22.5">
      <c r="A14" s="22" t="s">
        <v>6</v>
      </c>
      <c r="B14" s="26" t="s">
        <v>15</v>
      </c>
      <c r="C14" s="27" t="s">
        <v>10</v>
      </c>
      <c r="D14" s="19">
        <v>738886.003</v>
      </c>
      <c r="E14" s="12"/>
      <c r="M14" s="37"/>
      <c r="N14" s="37"/>
    </row>
    <row r="15" spans="1:5" ht="22.5">
      <c r="A15" s="22" t="s">
        <v>16</v>
      </c>
      <c r="B15" s="33" t="s">
        <v>17</v>
      </c>
      <c r="C15" s="27" t="s">
        <v>10</v>
      </c>
      <c r="D15" s="2"/>
      <c r="E15" s="36"/>
    </row>
    <row r="16" spans="1:6" ht="12.75">
      <c r="A16" s="22" t="s">
        <v>18</v>
      </c>
      <c r="B16" s="33" t="s">
        <v>19</v>
      </c>
      <c r="C16" s="27" t="s">
        <v>10</v>
      </c>
      <c r="D16" s="19">
        <f>26400.027+28895.748+2086.262+319747.579</f>
        <v>377129.61600000004</v>
      </c>
      <c r="E16" s="12"/>
      <c r="F16" s="37"/>
    </row>
    <row r="17" spans="1:6" ht="12.75">
      <c r="A17" s="38" t="s">
        <v>20</v>
      </c>
      <c r="B17" s="28"/>
      <c r="C17" s="28"/>
      <c r="D17" s="28"/>
      <c r="E17" s="12"/>
      <c r="F17" s="17"/>
    </row>
    <row r="18" spans="1:11" ht="12.75">
      <c r="A18" s="15" t="s">
        <v>21</v>
      </c>
      <c r="B18" s="39" t="s">
        <v>22</v>
      </c>
      <c r="C18" s="27" t="s">
        <v>23</v>
      </c>
      <c r="D18" s="1">
        <f>D19*D20+D21</f>
        <v>319747.5778404801</v>
      </c>
      <c r="E18" s="30" t="s">
        <v>24</v>
      </c>
      <c r="F18" s="17"/>
      <c r="K18" s="37"/>
    </row>
    <row r="19" spans="1:6" ht="22.5">
      <c r="A19" s="38" t="s">
        <v>25</v>
      </c>
      <c r="B19" s="35" t="s">
        <v>26</v>
      </c>
      <c r="C19" s="40" t="s">
        <v>27</v>
      </c>
      <c r="D19" s="54">
        <v>71087.52</v>
      </c>
      <c r="E19" s="3"/>
      <c r="F19" s="29"/>
    </row>
    <row r="20" spans="1:6" ht="22.5">
      <c r="A20" s="38" t="s">
        <v>28</v>
      </c>
      <c r="B20" s="35" t="s">
        <v>29</v>
      </c>
      <c r="C20" s="27" t="s">
        <v>10</v>
      </c>
      <c r="D20" s="2">
        <v>4.008899</v>
      </c>
      <c r="E20" s="3"/>
      <c r="F20" s="29"/>
    </row>
    <row r="21" spans="1:6" ht="22.5">
      <c r="A21" s="38" t="s">
        <v>30</v>
      </c>
      <c r="B21" s="35" t="s">
        <v>31</v>
      </c>
      <c r="C21" s="27" t="s">
        <v>10</v>
      </c>
      <c r="D21" s="2">
        <f>31756.56+242.02+2766.31</f>
        <v>34764.89</v>
      </c>
      <c r="E21" s="36"/>
      <c r="F21" s="29"/>
    </row>
    <row r="22" spans="1:6" ht="22.5">
      <c r="A22" s="38" t="s">
        <v>32</v>
      </c>
      <c r="B22" s="35" t="s">
        <v>33</v>
      </c>
      <c r="C22" s="27" t="s">
        <v>23</v>
      </c>
      <c r="D22" s="41" t="s">
        <v>34</v>
      </c>
      <c r="E22" s="3"/>
      <c r="F22" s="29"/>
    </row>
    <row r="23" spans="1:6" ht="25.5" customHeight="1">
      <c r="A23" s="15" t="s">
        <v>35</v>
      </c>
      <c r="B23" s="39" t="s">
        <v>36</v>
      </c>
      <c r="C23" s="27" t="s">
        <v>23</v>
      </c>
      <c r="D23" s="1">
        <f>D24*D25+D26</f>
        <v>28895.74632134</v>
      </c>
      <c r="E23" s="30" t="s">
        <v>24</v>
      </c>
      <c r="F23" s="17"/>
    </row>
    <row r="24" spans="1:6" ht="22.5">
      <c r="A24" s="38" t="s">
        <v>37</v>
      </c>
      <c r="B24" s="35" t="s">
        <v>26</v>
      </c>
      <c r="C24" s="40" t="s">
        <v>38</v>
      </c>
      <c r="D24" s="54">
        <v>2573.578</v>
      </c>
      <c r="E24" s="3"/>
      <c r="F24" s="29"/>
    </row>
    <row r="25" spans="1:6" ht="22.5">
      <c r="A25" s="38" t="s">
        <v>39</v>
      </c>
      <c r="B25" s="35" t="s">
        <v>29</v>
      </c>
      <c r="C25" s="27" t="s">
        <v>10</v>
      </c>
      <c r="D25" s="2">
        <v>10.71303</v>
      </c>
      <c r="E25" s="3"/>
      <c r="F25" s="29"/>
    </row>
    <row r="26" spans="1:6" ht="22.5">
      <c r="A26" s="38" t="s">
        <v>40</v>
      </c>
      <c r="B26" s="35" t="s">
        <v>31</v>
      </c>
      <c r="C26" s="27" t="s">
        <v>10</v>
      </c>
      <c r="D26" s="2">
        <v>1324.928</v>
      </c>
      <c r="E26" s="36"/>
      <c r="F26" s="29"/>
    </row>
    <row r="27" spans="1:6" ht="22.5">
      <c r="A27" s="38" t="s">
        <v>41</v>
      </c>
      <c r="B27" s="35" t="s">
        <v>33</v>
      </c>
      <c r="C27" s="27" t="s">
        <v>23</v>
      </c>
      <c r="D27" s="41" t="s">
        <v>42</v>
      </c>
      <c r="E27" s="3"/>
      <c r="F27" s="29"/>
    </row>
    <row r="28" spans="1:6" ht="12.75">
      <c r="A28" s="15" t="s">
        <v>43</v>
      </c>
      <c r="B28" s="39" t="s">
        <v>44</v>
      </c>
      <c r="C28" s="27" t="s">
        <v>23</v>
      </c>
      <c r="D28" s="1">
        <f>D29*D30+D31-0.11</f>
        <v>26400.02647116</v>
      </c>
      <c r="E28" s="30" t="s">
        <v>24</v>
      </c>
      <c r="F28" s="17"/>
    </row>
    <row r="29" spans="1:6" ht="22.5">
      <c r="A29" s="38" t="s">
        <v>45</v>
      </c>
      <c r="B29" s="35" t="s">
        <v>26</v>
      </c>
      <c r="C29" s="40" t="s">
        <v>38</v>
      </c>
      <c r="D29" s="54">
        <v>855.629</v>
      </c>
      <c r="E29" s="3"/>
      <c r="F29" s="29"/>
    </row>
    <row r="30" spans="1:6" ht="22.5">
      <c r="A30" s="38" t="s">
        <v>46</v>
      </c>
      <c r="B30" s="35" t="s">
        <v>29</v>
      </c>
      <c r="C30" s="27" t="s">
        <v>10</v>
      </c>
      <c r="D30" s="2">
        <v>30.37404</v>
      </c>
      <c r="E30" s="3"/>
      <c r="F30" s="29"/>
    </row>
    <row r="31" spans="1:6" ht="22.5">
      <c r="A31" s="38" t="s">
        <v>47</v>
      </c>
      <c r="B31" s="35" t="s">
        <v>31</v>
      </c>
      <c r="C31" s="27" t="s">
        <v>10</v>
      </c>
      <c r="D31" s="2">
        <v>411.227</v>
      </c>
      <c r="E31" s="36"/>
      <c r="F31" s="29"/>
    </row>
    <row r="32" spans="1:6" ht="22.5">
      <c r="A32" s="38" t="s">
        <v>48</v>
      </c>
      <c r="B32" s="35" t="s">
        <v>33</v>
      </c>
      <c r="C32" s="27" t="s">
        <v>23</v>
      </c>
      <c r="D32" s="41" t="s">
        <v>42</v>
      </c>
      <c r="E32" s="3"/>
      <c r="F32" s="29"/>
    </row>
    <row r="33" spans="1:6" ht="12.75">
      <c r="A33" s="15" t="s">
        <v>49</v>
      </c>
      <c r="B33" s="39" t="s">
        <v>50</v>
      </c>
      <c r="C33" s="27" t="s">
        <v>23</v>
      </c>
      <c r="D33" s="1">
        <f>D34*D35+D36</f>
        <v>2086.2629764200005</v>
      </c>
      <c r="E33" s="30" t="s">
        <v>24</v>
      </c>
      <c r="F33" s="17"/>
    </row>
    <row r="34" spans="1:6" ht="22.5">
      <c r="A34" s="38" t="s">
        <v>51</v>
      </c>
      <c r="B34" s="35" t="s">
        <v>26</v>
      </c>
      <c r="C34" s="40" t="s">
        <v>38</v>
      </c>
      <c r="D34" s="54">
        <v>583.182</v>
      </c>
      <c r="E34" s="3"/>
      <c r="F34" s="29"/>
    </row>
    <row r="35" spans="1:6" ht="22.5">
      <c r="A35" s="38" t="s">
        <v>52</v>
      </c>
      <c r="B35" s="35" t="s">
        <v>29</v>
      </c>
      <c r="C35" s="27" t="s">
        <v>10</v>
      </c>
      <c r="D35" s="2">
        <v>3.54531</v>
      </c>
      <c r="E35" s="3"/>
      <c r="F35" s="29"/>
    </row>
    <row r="36" spans="1:6" ht="22.5">
      <c r="A36" s="38" t="s">
        <v>53</v>
      </c>
      <c r="B36" s="35" t="s">
        <v>31</v>
      </c>
      <c r="C36" s="27" t="s">
        <v>10</v>
      </c>
      <c r="D36" s="2">
        <v>18.702</v>
      </c>
      <c r="E36" s="36"/>
      <c r="F36" s="29"/>
    </row>
    <row r="37" spans="1:6" ht="22.5">
      <c r="A37" s="38" t="s">
        <v>54</v>
      </c>
      <c r="B37" s="35" t="s">
        <v>33</v>
      </c>
      <c r="C37" s="27" t="s">
        <v>23</v>
      </c>
      <c r="D37" s="41" t="s">
        <v>42</v>
      </c>
      <c r="E37" s="3"/>
      <c r="F37" s="29"/>
    </row>
    <row r="38" spans="1:6" ht="12.75" hidden="1">
      <c r="A38" s="21"/>
      <c r="B38" s="42" t="s">
        <v>55</v>
      </c>
      <c r="C38" s="14"/>
      <c r="D38" s="10"/>
      <c r="E38" s="12"/>
      <c r="F38" s="17"/>
    </row>
    <row r="39" spans="1:6" ht="22.5">
      <c r="A39" s="22" t="s">
        <v>56</v>
      </c>
      <c r="B39" s="33" t="s">
        <v>57</v>
      </c>
      <c r="C39" s="27" t="s">
        <v>10</v>
      </c>
      <c r="D39" s="2">
        <v>44088.223</v>
      </c>
      <c r="E39" s="36"/>
      <c r="F39" s="17"/>
    </row>
    <row r="40" spans="1:6" ht="22.5">
      <c r="A40" s="22" t="s">
        <v>58</v>
      </c>
      <c r="B40" s="25" t="s">
        <v>59</v>
      </c>
      <c r="C40" s="27" t="s">
        <v>60</v>
      </c>
      <c r="D40" s="2">
        <f>D39/D41</f>
        <v>4.095538847630924</v>
      </c>
      <c r="E40" s="12"/>
      <c r="F40" s="17"/>
    </row>
    <row r="41" spans="1:6" ht="12.75">
      <c r="A41" s="22" t="s">
        <v>61</v>
      </c>
      <c r="B41" s="25" t="s">
        <v>62</v>
      </c>
      <c r="C41" s="27" t="s">
        <v>63</v>
      </c>
      <c r="D41" s="54">
        <v>10764.9383</v>
      </c>
      <c r="E41" s="12"/>
      <c r="F41" s="17"/>
    </row>
    <row r="42" spans="1:6" ht="22.5">
      <c r="A42" s="22" t="s">
        <v>64</v>
      </c>
      <c r="B42" s="33" t="s">
        <v>65</v>
      </c>
      <c r="C42" s="27" t="s">
        <v>10</v>
      </c>
      <c r="D42" s="2">
        <f>32315.471+2603.584</f>
        <v>34919.055</v>
      </c>
      <c r="E42" s="12"/>
      <c r="F42" s="17"/>
    </row>
    <row r="43" spans="1:6" ht="22.5">
      <c r="A43" s="22" t="s">
        <v>66</v>
      </c>
      <c r="B43" s="33" t="s">
        <v>67</v>
      </c>
      <c r="C43" s="27" t="s">
        <v>10</v>
      </c>
      <c r="D43" s="2">
        <v>127.52</v>
      </c>
      <c r="E43" s="12"/>
      <c r="F43" s="17"/>
    </row>
    <row r="44" spans="1:10" ht="22.5">
      <c r="A44" s="22" t="s">
        <v>68</v>
      </c>
      <c r="B44" s="33" t="s">
        <v>69</v>
      </c>
      <c r="C44" s="27" t="s">
        <v>10</v>
      </c>
      <c r="D44" s="2">
        <f>15385.609-15.363+27477.419+5935.23+4541.83</f>
        <v>53324.725000000006</v>
      </c>
      <c r="E44" s="12"/>
      <c r="F44" s="55"/>
      <c r="J44" s="56"/>
    </row>
    <row r="45" spans="1:6" ht="22.5">
      <c r="A45" s="22" t="s">
        <v>70</v>
      </c>
      <c r="B45" s="33" t="s">
        <v>71</v>
      </c>
      <c r="C45" s="27" t="s">
        <v>10</v>
      </c>
      <c r="D45" s="2">
        <f>1467.77+1252.046+12862.096+85.304</f>
        <v>15667.216</v>
      </c>
      <c r="E45" s="12"/>
      <c r="F45" s="17"/>
    </row>
    <row r="46" spans="1:6" ht="22.5">
      <c r="A46" s="22" t="s">
        <v>72</v>
      </c>
      <c r="B46" s="33" t="s">
        <v>73</v>
      </c>
      <c r="C46" s="27" t="s">
        <v>10</v>
      </c>
      <c r="D46" s="2">
        <f>21864.968+2920.157+2140.885</f>
        <v>26926.010000000002</v>
      </c>
      <c r="E46" s="36"/>
      <c r="F46" s="55"/>
    </row>
    <row r="47" spans="1:6" ht="22.5">
      <c r="A47" s="22" t="s">
        <v>74</v>
      </c>
      <c r="B47" s="33" t="s">
        <v>75</v>
      </c>
      <c r="C47" s="27" t="s">
        <v>10</v>
      </c>
      <c r="D47" s="2">
        <f>716.923+593.749+5216.993+43.531</f>
        <v>6571.196000000001</v>
      </c>
      <c r="E47" s="36"/>
      <c r="F47" s="17"/>
    </row>
    <row r="48" spans="1:6" ht="22.5">
      <c r="A48" s="22" t="s">
        <v>76</v>
      </c>
      <c r="B48" s="33" t="s">
        <v>77</v>
      </c>
      <c r="C48" s="27" t="s">
        <v>10</v>
      </c>
      <c r="D48" s="2">
        <v>10843.441</v>
      </c>
      <c r="E48" s="36"/>
      <c r="F48" s="17"/>
    </row>
    <row r="49" spans="1:5" ht="22.5">
      <c r="A49" s="22" t="s">
        <v>78</v>
      </c>
      <c r="B49" s="33" t="s">
        <v>79</v>
      </c>
      <c r="C49" s="27" t="s">
        <v>10</v>
      </c>
      <c r="D49" s="2">
        <v>9758.734</v>
      </c>
      <c r="E49" s="36"/>
    </row>
    <row r="50" spans="1:5" ht="22.5">
      <c r="A50" s="22" t="s">
        <v>80</v>
      </c>
      <c r="B50" s="33" t="s">
        <v>81</v>
      </c>
      <c r="C50" s="27" t="s">
        <v>10</v>
      </c>
      <c r="D50" s="2">
        <v>64177.99</v>
      </c>
      <c r="E50" s="12"/>
    </row>
    <row r="51" spans="1:5" ht="22.5">
      <c r="A51" s="22" t="s">
        <v>82</v>
      </c>
      <c r="B51" s="25" t="s">
        <v>83</v>
      </c>
      <c r="C51" s="27" t="s">
        <v>10</v>
      </c>
      <c r="D51" s="2">
        <f>341.288+934.345</f>
        <v>1275.633</v>
      </c>
      <c r="E51" s="36"/>
    </row>
    <row r="52" spans="1:5" ht="22.5">
      <c r="A52" s="22" t="s">
        <v>84</v>
      </c>
      <c r="B52" s="25" t="s">
        <v>85</v>
      </c>
      <c r="C52" s="27" t="s">
        <v>10</v>
      </c>
      <c r="D52" s="2">
        <v>0</v>
      </c>
      <c r="E52" s="36"/>
    </row>
    <row r="53" spans="1:12" ht="22.5">
      <c r="A53" s="22" t="s">
        <v>86</v>
      </c>
      <c r="B53" s="33" t="s">
        <v>87</v>
      </c>
      <c r="C53" s="27" t="s">
        <v>10</v>
      </c>
      <c r="D53" s="2">
        <f>39838.789-D46-D47</f>
        <v>6341.582999999994</v>
      </c>
      <c r="E53" s="12"/>
      <c r="L53" s="37"/>
    </row>
    <row r="54" spans="1:5" ht="22.5">
      <c r="A54" s="22" t="s">
        <v>88</v>
      </c>
      <c r="B54" s="25" t="s">
        <v>83</v>
      </c>
      <c r="C54" s="27" t="s">
        <v>10</v>
      </c>
      <c r="D54" s="2">
        <f>165.952+40.054+10.4</f>
        <v>216.406</v>
      </c>
      <c r="E54" s="36"/>
    </row>
    <row r="55" spans="1:5" ht="22.5">
      <c r="A55" s="22" t="s">
        <v>89</v>
      </c>
      <c r="B55" s="25" t="s">
        <v>85</v>
      </c>
      <c r="C55" s="27" t="s">
        <v>10</v>
      </c>
      <c r="D55" s="2">
        <v>0</v>
      </c>
      <c r="E55" s="36"/>
    </row>
    <row r="56" spans="1:5" ht="22.5">
      <c r="A56" s="22" t="s">
        <v>90</v>
      </c>
      <c r="B56" s="33" t="s">
        <v>91</v>
      </c>
      <c r="C56" s="27" t="s">
        <v>10</v>
      </c>
      <c r="D56" s="2">
        <f>8772.82-245.448+450.255+130.883+1897.523</f>
        <v>11006.032999999998</v>
      </c>
      <c r="E56" s="36"/>
    </row>
    <row r="57" spans="1:5" ht="56.25">
      <c r="A57" s="22" t="s">
        <v>92</v>
      </c>
      <c r="B57" s="25" t="s">
        <v>93</v>
      </c>
      <c r="C57" s="27" t="s">
        <v>23</v>
      </c>
      <c r="D57" s="34" t="s">
        <v>94</v>
      </c>
      <c r="E57" s="36"/>
    </row>
    <row r="58" spans="1:5" ht="33.75">
      <c r="A58" s="22" t="s">
        <v>95</v>
      </c>
      <c r="B58" s="33" t="s">
        <v>96</v>
      </c>
      <c r="C58" s="27" t="s">
        <v>10</v>
      </c>
      <c r="D58" s="19">
        <f>D60+D61+D62</f>
        <v>78004.645</v>
      </c>
      <c r="E58" s="36"/>
    </row>
    <row r="59" spans="1:5" ht="22.5">
      <c r="A59" s="22" t="s">
        <v>97</v>
      </c>
      <c r="B59" s="28"/>
      <c r="C59" s="28"/>
      <c r="D59" s="28"/>
      <c r="E59" s="12"/>
    </row>
    <row r="60" spans="1:5" ht="22.5">
      <c r="A60" s="15" t="s">
        <v>98</v>
      </c>
      <c r="B60" s="44" t="s">
        <v>99</v>
      </c>
      <c r="C60" s="27" t="s">
        <v>10</v>
      </c>
      <c r="D60" s="45">
        <v>65162.44</v>
      </c>
      <c r="E60" s="3"/>
    </row>
    <row r="61" spans="1:5" ht="22.5">
      <c r="A61" s="15" t="s">
        <v>100</v>
      </c>
      <c r="B61" s="44" t="s">
        <v>101</v>
      </c>
      <c r="C61" s="27" t="s">
        <v>10</v>
      </c>
      <c r="D61" s="45">
        <f>234.988+6723.637</f>
        <v>6958.625</v>
      </c>
      <c r="E61" s="3"/>
    </row>
    <row r="62" spans="1:12" ht="22.5">
      <c r="A62" s="15" t="s">
        <v>102</v>
      </c>
      <c r="B62" s="44" t="s">
        <v>103</v>
      </c>
      <c r="C62" s="27" t="s">
        <v>10</v>
      </c>
      <c r="D62" s="45">
        <f>6011.1-127.52</f>
        <v>5883.58</v>
      </c>
      <c r="E62" s="3"/>
      <c r="L62" s="37"/>
    </row>
    <row r="63" spans="1:5" ht="12.75">
      <c r="A63" s="21"/>
      <c r="B63" s="42" t="s">
        <v>104</v>
      </c>
      <c r="C63" s="14"/>
      <c r="D63" s="10"/>
      <c r="E63" s="12"/>
    </row>
    <row r="64" spans="1:5" ht="22.5">
      <c r="A64" s="22" t="s">
        <v>7</v>
      </c>
      <c r="B64" s="26" t="s">
        <v>105</v>
      </c>
      <c r="C64" s="27" t="s">
        <v>10</v>
      </c>
      <c r="D64" s="2">
        <f>D10-D14</f>
        <v>21412.29700000002</v>
      </c>
      <c r="E64" s="36"/>
    </row>
    <row r="65" spans="1:5" ht="22.5">
      <c r="A65" s="22" t="s">
        <v>8</v>
      </c>
      <c r="B65" s="26" t="s">
        <v>106</v>
      </c>
      <c r="C65" s="27" t="s">
        <v>10</v>
      </c>
      <c r="D65" s="2">
        <f>D64-D64*20%</f>
        <v>17129.837600000017</v>
      </c>
      <c r="E65" s="12"/>
    </row>
    <row r="66" spans="1:5" ht="33.75">
      <c r="A66" s="22" t="s">
        <v>107</v>
      </c>
      <c r="B66" s="33" t="s">
        <v>108</v>
      </c>
      <c r="C66" s="27" t="s">
        <v>10</v>
      </c>
      <c r="D66" s="2">
        <f>D65</f>
        <v>17129.837600000017</v>
      </c>
      <c r="E66" s="12"/>
    </row>
    <row r="67" spans="1:5" ht="33.75">
      <c r="A67" s="22" t="s">
        <v>109</v>
      </c>
      <c r="B67" s="26" t="s">
        <v>110</v>
      </c>
      <c r="C67" s="27" t="s">
        <v>10</v>
      </c>
      <c r="D67" s="2">
        <v>147902.784</v>
      </c>
      <c r="E67" s="12"/>
    </row>
    <row r="68" spans="1:5" ht="12.75">
      <c r="A68" s="22" t="s">
        <v>111</v>
      </c>
      <c r="B68" s="33" t="s">
        <v>112</v>
      </c>
      <c r="C68" s="27" t="s">
        <v>10</v>
      </c>
      <c r="D68" s="2">
        <v>147902.784</v>
      </c>
      <c r="E68" s="12"/>
    </row>
    <row r="69" spans="1:5" ht="12.75">
      <c r="A69" s="22" t="s">
        <v>113</v>
      </c>
      <c r="B69" s="26" t="s">
        <v>114</v>
      </c>
      <c r="C69" s="27" t="s">
        <v>10</v>
      </c>
      <c r="D69" s="2">
        <v>0</v>
      </c>
      <c r="E69" s="12"/>
    </row>
    <row r="70" spans="1:5" ht="22.5">
      <c r="A70" s="22" t="s">
        <v>115</v>
      </c>
      <c r="B70" s="26" t="s">
        <v>116</v>
      </c>
      <c r="C70" s="27" t="s">
        <v>23</v>
      </c>
      <c r="D70" s="46"/>
      <c r="E70" s="36"/>
    </row>
    <row r="71" spans="1:5" ht="45">
      <c r="A71" s="22" t="s">
        <v>117</v>
      </c>
      <c r="B71" s="26" t="s">
        <v>118</v>
      </c>
      <c r="C71" s="27" t="s">
        <v>119</v>
      </c>
      <c r="D71" s="7">
        <f>D73+D74+D75+D76+D77+D78+D79+D80+D81+D82+D83+D84+D85+D86+D87+D88+D89+D90</f>
        <v>328.1000000000001</v>
      </c>
      <c r="E71" s="36"/>
    </row>
    <row r="72" spans="1:5" ht="12.75">
      <c r="A72" s="22" t="s">
        <v>120</v>
      </c>
      <c r="B72" s="28"/>
      <c r="C72" s="28"/>
      <c r="D72" s="28"/>
      <c r="E72" s="12"/>
    </row>
    <row r="73" spans="1:5" ht="15">
      <c r="A73" s="15" t="s">
        <v>121</v>
      </c>
      <c r="B73" s="11" t="s">
        <v>122</v>
      </c>
      <c r="C73" s="27" t="s">
        <v>119</v>
      </c>
      <c r="D73" s="7">
        <v>102</v>
      </c>
      <c r="E73" s="3"/>
    </row>
    <row r="74" spans="1:5" ht="15">
      <c r="A74" s="15" t="s">
        <v>123</v>
      </c>
      <c r="B74" s="11" t="s">
        <v>124</v>
      </c>
      <c r="C74" s="27" t="s">
        <v>119</v>
      </c>
      <c r="D74" s="7">
        <v>94</v>
      </c>
      <c r="E74" s="3"/>
    </row>
    <row r="75" spans="1:5" ht="15">
      <c r="A75" s="15" t="s">
        <v>125</v>
      </c>
      <c r="B75" s="11" t="s">
        <v>126</v>
      </c>
      <c r="C75" s="27" t="s">
        <v>119</v>
      </c>
      <c r="D75" s="7">
        <v>90.2</v>
      </c>
      <c r="E75" s="3"/>
    </row>
    <row r="76" spans="1:5" ht="15">
      <c r="A76" s="15" t="s">
        <v>127</v>
      </c>
      <c r="B76" s="11" t="s">
        <v>128</v>
      </c>
      <c r="C76" s="27" t="s">
        <v>119</v>
      </c>
      <c r="D76" s="7">
        <v>5</v>
      </c>
      <c r="E76" s="3"/>
    </row>
    <row r="77" spans="1:5" ht="15">
      <c r="A77" s="15" t="s">
        <v>129</v>
      </c>
      <c r="B77" s="11" t="s">
        <v>130</v>
      </c>
      <c r="C77" s="27" t="s">
        <v>119</v>
      </c>
      <c r="D77" s="7">
        <v>10</v>
      </c>
      <c r="E77" s="3"/>
    </row>
    <row r="78" spans="1:5" ht="15">
      <c r="A78" s="15" t="s">
        <v>131</v>
      </c>
      <c r="B78" s="11" t="s">
        <v>132</v>
      </c>
      <c r="C78" s="27" t="s">
        <v>119</v>
      </c>
      <c r="D78" s="7">
        <v>1.73</v>
      </c>
      <c r="E78" s="3"/>
    </row>
    <row r="79" spans="1:5" ht="15">
      <c r="A79" s="15" t="s">
        <v>133</v>
      </c>
      <c r="B79" s="11" t="s">
        <v>134</v>
      </c>
      <c r="C79" s="27" t="s">
        <v>119</v>
      </c>
      <c r="D79" s="7">
        <v>5.16</v>
      </c>
      <c r="E79" s="3"/>
    </row>
    <row r="80" spans="1:5" ht="15">
      <c r="A80" s="15" t="s">
        <v>135</v>
      </c>
      <c r="B80" s="11" t="s">
        <v>136</v>
      </c>
      <c r="C80" s="27" t="s">
        <v>119</v>
      </c>
      <c r="D80" s="7">
        <v>3.95</v>
      </c>
      <c r="E80" s="3"/>
    </row>
    <row r="81" spans="1:5" ht="15">
      <c r="A81" s="15" t="s">
        <v>137</v>
      </c>
      <c r="B81" s="11" t="s">
        <v>138</v>
      </c>
      <c r="C81" s="27" t="s">
        <v>119</v>
      </c>
      <c r="D81" s="7">
        <v>3.87</v>
      </c>
      <c r="E81" s="3"/>
    </row>
    <row r="82" spans="1:5" ht="15">
      <c r="A82" s="15" t="s">
        <v>139</v>
      </c>
      <c r="B82" s="11" t="s">
        <v>140</v>
      </c>
      <c r="C82" s="27" t="s">
        <v>119</v>
      </c>
      <c r="D82" s="7">
        <v>5.16</v>
      </c>
      <c r="E82" s="3"/>
    </row>
    <row r="83" spans="1:5" ht="15">
      <c r="A83" s="15" t="s">
        <v>141</v>
      </c>
      <c r="B83" s="11" t="s">
        <v>142</v>
      </c>
      <c r="C83" s="27" t="s">
        <v>119</v>
      </c>
      <c r="D83" s="7">
        <v>0.54</v>
      </c>
      <c r="E83" s="3"/>
    </row>
    <row r="84" spans="1:5" ht="15">
      <c r="A84" s="15" t="s">
        <v>143</v>
      </c>
      <c r="B84" s="11" t="s">
        <v>144</v>
      </c>
      <c r="C84" s="27" t="s">
        <v>119</v>
      </c>
      <c r="D84" s="7">
        <v>0.3</v>
      </c>
      <c r="E84" s="3"/>
    </row>
    <row r="85" spans="1:5" ht="15">
      <c r="A85" s="15" t="s">
        <v>145</v>
      </c>
      <c r="B85" s="11" t="s">
        <v>146</v>
      </c>
      <c r="C85" s="27" t="s">
        <v>119</v>
      </c>
      <c r="D85" s="7">
        <v>0.07</v>
      </c>
      <c r="E85" s="3"/>
    </row>
    <row r="86" spans="1:5" ht="15">
      <c r="A86" s="15" t="s">
        <v>147</v>
      </c>
      <c r="B86" s="11" t="s">
        <v>148</v>
      </c>
      <c r="C86" s="27" t="s">
        <v>119</v>
      </c>
      <c r="D86" s="7">
        <v>0.15</v>
      </c>
      <c r="E86" s="3"/>
    </row>
    <row r="87" spans="1:5" ht="15">
      <c r="A87" s="15" t="s">
        <v>149</v>
      </c>
      <c r="B87" s="11" t="s">
        <v>150</v>
      </c>
      <c r="C87" s="27" t="s">
        <v>119</v>
      </c>
      <c r="D87" s="7">
        <v>0.22</v>
      </c>
      <c r="E87" s="3"/>
    </row>
    <row r="88" spans="1:5" ht="15">
      <c r="A88" s="15" t="s">
        <v>151</v>
      </c>
      <c r="B88" s="11" t="s">
        <v>152</v>
      </c>
      <c r="C88" s="27" t="s">
        <v>119</v>
      </c>
      <c r="D88" s="7">
        <v>0.45</v>
      </c>
      <c r="E88" s="3"/>
    </row>
    <row r="89" spans="1:5" ht="15">
      <c r="A89" s="15" t="s">
        <v>153</v>
      </c>
      <c r="B89" s="11" t="s">
        <v>154</v>
      </c>
      <c r="C89" s="27" t="s">
        <v>119</v>
      </c>
      <c r="D89" s="7">
        <v>0.1</v>
      </c>
      <c r="E89" s="3"/>
    </row>
    <row r="90" spans="1:5" ht="15">
      <c r="A90" s="47" t="s">
        <v>209</v>
      </c>
      <c r="B90" s="48" t="s">
        <v>210</v>
      </c>
      <c r="C90" s="27" t="s">
        <v>119</v>
      </c>
      <c r="D90" s="49">
        <v>5.2</v>
      </c>
      <c r="E90" s="3"/>
    </row>
    <row r="91" spans="1:5" ht="12.75">
      <c r="A91" s="21"/>
      <c r="B91" s="57" t="s">
        <v>212</v>
      </c>
      <c r="C91" s="27" t="s">
        <v>119</v>
      </c>
      <c r="D91" s="58" t="s">
        <v>214</v>
      </c>
      <c r="E91" s="12"/>
    </row>
    <row r="92" spans="1:5" ht="22.5">
      <c r="A92" s="22" t="s">
        <v>155</v>
      </c>
      <c r="B92" s="26" t="s">
        <v>156</v>
      </c>
      <c r="C92" s="27" t="s">
        <v>119</v>
      </c>
      <c r="D92" s="2">
        <v>230.619</v>
      </c>
      <c r="E92" s="36"/>
    </row>
    <row r="93" spans="1:5" ht="33.75">
      <c r="A93" s="22" t="s">
        <v>157</v>
      </c>
      <c r="B93" s="26" t="s">
        <v>158</v>
      </c>
      <c r="C93" s="27" t="s">
        <v>159</v>
      </c>
      <c r="D93" s="43">
        <v>539.471</v>
      </c>
      <c r="E93" s="36"/>
    </row>
    <row r="94" spans="1:5" ht="33.75">
      <c r="A94" s="22" t="s">
        <v>160</v>
      </c>
      <c r="B94" s="26" t="s">
        <v>161</v>
      </c>
      <c r="C94" s="27" t="s">
        <v>159</v>
      </c>
      <c r="D94" s="43">
        <v>0</v>
      </c>
      <c r="E94" s="36"/>
    </row>
    <row r="95" spans="1:5" ht="33.75">
      <c r="A95" s="22" t="s">
        <v>162</v>
      </c>
      <c r="B95" s="26" t="s">
        <v>163</v>
      </c>
      <c r="C95" s="27" t="s">
        <v>159</v>
      </c>
      <c r="D95" s="50">
        <v>455.529</v>
      </c>
      <c r="E95" s="36"/>
    </row>
    <row r="96" spans="1:5" ht="12.75">
      <c r="A96" s="22" t="s">
        <v>164</v>
      </c>
      <c r="B96" s="33" t="s">
        <v>165</v>
      </c>
      <c r="C96" s="27" t="s">
        <v>159</v>
      </c>
      <c r="D96" s="43">
        <v>235.8737</v>
      </c>
      <c r="E96" s="36"/>
    </row>
    <row r="97" spans="1:5" ht="22.5">
      <c r="A97" s="22" t="s">
        <v>166</v>
      </c>
      <c r="B97" s="33" t="s">
        <v>167</v>
      </c>
      <c r="C97" s="27" t="s">
        <v>159</v>
      </c>
      <c r="D97" s="43">
        <f>D95-D96</f>
        <v>219.65529999999998</v>
      </c>
      <c r="E97" s="36"/>
    </row>
    <row r="98" spans="1:5" ht="33.75">
      <c r="A98" s="22" t="s">
        <v>168</v>
      </c>
      <c r="B98" s="26" t="s">
        <v>169</v>
      </c>
      <c r="C98" s="27" t="s">
        <v>170</v>
      </c>
      <c r="D98" s="2">
        <v>56.193</v>
      </c>
      <c r="E98" s="36"/>
    </row>
    <row r="99" spans="1:5" ht="22.5">
      <c r="A99" s="22" t="s">
        <v>171</v>
      </c>
      <c r="B99" s="26" t="s">
        <v>172</v>
      </c>
      <c r="C99" s="27" t="s">
        <v>159</v>
      </c>
      <c r="D99" s="43">
        <v>67.092</v>
      </c>
      <c r="E99" s="36"/>
    </row>
    <row r="100" spans="1:5" ht="22.5">
      <c r="A100" s="22" t="s">
        <v>173</v>
      </c>
      <c r="B100" s="26" t="s">
        <v>174</v>
      </c>
      <c r="C100" s="27" t="s">
        <v>175</v>
      </c>
      <c r="D100" s="2">
        <v>232</v>
      </c>
      <c r="E100" s="12"/>
    </row>
    <row r="101" spans="1:5" ht="22.5">
      <c r="A101" s="22" t="s">
        <v>176</v>
      </c>
      <c r="B101" s="26" t="s">
        <v>177</v>
      </c>
      <c r="C101" s="27" t="s">
        <v>175</v>
      </c>
      <c r="D101" s="2">
        <v>37</v>
      </c>
      <c r="E101" s="36"/>
    </row>
    <row r="102" spans="1:5" ht="45">
      <c r="A102" s="22" t="s">
        <v>178</v>
      </c>
      <c r="B102" s="26" t="s">
        <v>179</v>
      </c>
      <c r="C102" s="27" t="s">
        <v>180</v>
      </c>
      <c r="D102" s="51">
        <v>159.1</v>
      </c>
      <c r="E102" s="36"/>
    </row>
    <row r="103" spans="1:5" ht="12.75">
      <c r="A103" s="22" t="s">
        <v>181</v>
      </c>
      <c r="B103" s="28"/>
      <c r="C103" s="28"/>
      <c r="D103" s="28"/>
      <c r="E103" s="12"/>
    </row>
    <row r="104" spans="1:5" ht="22.5">
      <c r="A104" s="15" t="s">
        <v>182</v>
      </c>
      <c r="B104" s="11" t="s">
        <v>122</v>
      </c>
      <c r="C104" s="27" t="s">
        <v>180</v>
      </c>
      <c r="D104" s="51">
        <v>161.9</v>
      </c>
      <c r="E104" s="3"/>
    </row>
    <row r="105" spans="1:5" ht="22.5">
      <c r="A105" s="15" t="s">
        <v>183</v>
      </c>
      <c r="B105" s="11" t="s">
        <v>124</v>
      </c>
      <c r="C105" s="27" t="s">
        <v>180</v>
      </c>
      <c r="D105" s="51">
        <v>156.2</v>
      </c>
      <c r="E105" s="3"/>
    </row>
    <row r="106" spans="1:5" ht="22.5">
      <c r="A106" s="15" t="s">
        <v>184</v>
      </c>
      <c r="B106" s="11" t="s">
        <v>126</v>
      </c>
      <c r="C106" s="27" t="s">
        <v>180</v>
      </c>
      <c r="D106" s="51">
        <v>154</v>
      </c>
      <c r="E106" s="3"/>
    </row>
    <row r="107" spans="1:5" ht="22.5">
      <c r="A107" s="15" t="s">
        <v>185</v>
      </c>
      <c r="B107" s="11" t="s">
        <v>128</v>
      </c>
      <c r="C107" s="27" t="s">
        <v>180</v>
      </c>
      <c r="D107" s="51">
        <v>155.6</v>
      </c>
      <c r="E107" s="3"/>
    </row>
    <row r="108" spans="1:5" ht="22.5">
      <c r="A108" s="15" t="s">
        <v>186</v>
      </c>
      <c r="B108" s="11" t="s">
        <v>130</v>
      </c>
      <c r="C108" s="27" t="s">
        <v>180</v>
      </c>
      <c r="D108" s="51">
        <v>152.6</v>
      </c>
      <c r="E108" s="3"/>
    </row>
    <row r="109" spans="1:5" ht="22.5">
      <c r="A109" s="15" t="s">
        <v>187</v>
      </c>
      <c r="B109" s="11" t="s">
        <v>132</v>
      </c>
      <c r="C109" s="27" t="s">
        <v>180</v>
      </c>
      <c r="D109" s="51">
        <v>158.5</v>
      </c>
      <c r="E109" s="3"/>
    </row>
    <row r="110" spans="1:5" ht="22.5">
      <c r="A110" s="15" t="s">
        <v>188</v>
      </c>
      <c r="B110" s="11" t="s">
        <v>134</v>
      </c>
      <c r="C110" s="27" t="s">
        <v>180</v>
      </c>
      <c r="D110" s="51">
        <v>157.2</v>
      </c>
      <c r="E110" s="3"/>
    </row>
    <row r="111" spans="1:5" ht="22.5">
      <c r="A111" s="15" t="s">
        <v>189</v>
      </c>
      <c r="B111" s="11" t="s">
        <v>136</v>
      </c>
      <c r="C111" s="27" t="s">
        <v>180</v>
      </c>
      <c r="D111" s="51">
        <v>205.1</v>
      </c>
      <c r="E111" s="3"/>
    </row>
    <row r="112" spans="1:5" ht="22.5">
      <c r="A112" s="15" t="s">
        <v>190</v>
      </c>
      <c r="B112" s="11" t="s">
        <v>138</v>
      </c>
      <c r="C112" s="27" t="s">
        <v>180</v>
      </c>
      <c r="D112" s="51">
        <v>156.1</v>
      </c>
      <c r="E112" s="3"/>
    </row>
    <row r="113" spans="1:5" ht="22.5">
      <c r="A113" s="15" t="s">
        <v>191</v>
      </c>
      <c r="B113" s="11" t="s">
        <v>140</v>
      </c>
      <c r="C113" s="27" t="s">
        <v>180</v>
      </c>
      <c r="D113" s="51">
        <v>158.7</v>
      </c>
      <c r="E113" s="3"/>
    </row>
    <row r="114" spans="1:5" ht="22.5">
      <c r="A114" s="15" t="s">
        <v>192</v>
      </c>
      <c r="B114" s="11" t="s">
        <v>142</v>
      </c>
      <c r="C114" s="27" t="s">
        <v>180</v>
      </c>
      <c r="D114" s="51">
        <v>155</v>
      </c>
      <c r="E114" s="3"/>
    </row>
    <row r="115" spans="1:5" ht="22.5">
      <c r="A115" s="15" t="s">
        <v>193</v>
      </c>
      <c r="B115" s="11" t="s">
        <v>144</v>
      </c>
      <c r="C115" s="27" t="s">
        <v>180</v>
      </c>
      <c r="D115" s="51">
        <v>259.8</v>
      </c>
      <c r="E115" s="3"/>
    </row>
    <row r="116" spans="1:5" ht="22.5">
      <c r="A116" s="15" t="s">
        <v>194</v>
      </c>
      <c r="B116" s="11" t="s">
        <v>146</v>
      </c>
      <c r="C116" s="27" t="s">
        <v>180</v>
      </c>
      <c r="D116" s="51">
        <v>259.8</v>
      </c>
      <c r="E116" s="3"/>
    </row>
    <row r="117" spans="1:5" ht="22.5">
      <c r="A117" s="15" t="s">
        <v>195</v>
      </c>
      <c r="B117" s="11" t="s">
        <v>148</v>
      </c>
      <c r="C117" s="27" t="s">
        <v>180</v>
      </c>
      <c r="D117" s="51">
        <v>259.8</v>
      </c>
      <c r="E117" s="3"/>
    </row>
    <row r="118" spans="1:5" ht="22.5">
      <c r="A118" s="15" t="s">
        <v>196</v>
      </c>
      <c r="B118" s="11" t="s">
        <v>150</v>
      </c>
      <c r="C118" s="27" t="s">
        <v>180</v>
      </c>
      <c r="D118" s="51">
        <v>259.8</v>
      </c>
      <c r="E118" s="3"/>
    </row>
    <row r="119" spans="1:5" ht="22.5">
      <c r="A119" s="15" t="s">
        <v>197</v>
      </c>
      <c r="B119" s="11" t="s">
        <v>152</v>
      </c>
      <c r="C119" s="27" t="s">
        <v>180</v>
      </c>
      <c r="D119" s="51">
        <v>259.8</v>
      </c>
      <c r="E119" s="3"/>
    </row>
    <row r="120" spans="1:5" ht="22.5">
      <c r="A120" s="47"/>
      <c r="B120" s="48" t="s">
        <v>210</v>
      </c>
      <c r="C120" s="27" t="s">
        <v>180</v>
      </c>
      <c r="D120" s="52">
        <v>170.3</v>
      </c>
      <c r="E120" s="3"/>
    </row>
    <row r="121" spans="1:5" ht="22.5">
      <c r="A121" s="21"/>
      <c r="B121" s="57" t="s">
        <v>212</v>
      </c>
      <c r="C121" s="27" t="s">
        <v>180</v>
      </c>
      <c r="D121" s="58" t="s">
        <v>213</v>
      </c>
      <c r="E121" s="36"/>
    </row>
    <row r="122" spans="1:5" ht="56.25">
      <c r="A122" s="22" t="s">
        <v>198</v>
      </c>
      <c r="B122" s="26" t="s">
        <v>199</v>
      </c>
      <c r="C122" s="27" t="s">
        <v>200</v>
      </c>
      <c r="D122" s="2">
        <f>10764938/539471</f>
        <v>19.954618505906712</v>
      </c>
      <c r="E122" s="36"/>
    </row>
    <row r="123" spans="1:5" ht="56.25">
      <c r="A123" s="22" t="s">
        <v>201</v>
      </c>
      <c r="B123" s="26" t="s">
        <v>202</v>
      </c>
      <c r="C123" s="27" t="s">
        <v>203</v>
      </c>
      <c r="D123" s="2">
        <f>1601471/539471</f>
        <v>2.9685951608149463</v>
      </c>
      <c r="E123" s="36"/>
    </row>
    <row r="124" spans="1:5" ht="12.75">
      <c r="A124" s="22" t="s">
        <v>204</v>
      </c>
      <c r="B124" s="26" t="s">
        <v>205</v>
      </c>
      <c r="C124" s="27" t="s">
        <v>23</v>
      </c>
      <c r="D124" s="53" t="s">
        <v>206</v>
      </c>
      <c r="E124" s="12"/>
    </row>
    <row r="125" spans="1:5" ht="12.75">
      <c r="A125" s="17"/>
      <c r="B125" s="17"/>
      <c r="C125" s="17"/>
      <c r="D125" s="17"/>
      <c r="E125" s="4"/>
    </row>
    <row r="126" spans="1:5" ht="26.25" customHeight="1">
      <c r="A126" s="32" t="s">
        <v>207</v>
      </c>
      <c r="B126" s="59" t="s">
        <v>208</v>
      </c>
      <c r="C126" s="59"/>
      <c r="D126" s="59"/>
      <c r="E126" s="17"/>
    </row>
    <row r="130" spans="1:4" ht="15">
      <c r="A130" s="62" t="s">
        <v>215</v>
      </c>
      <c r="B130" s="62"/>
      <c r="C130" s="62"/>
      <c r="D130" s="62"/>
    </row>
    <row r="133" spans="1:4" ht="15">
      <c r="A133" s="62" t="s">
        <v>216</v>
      </c>
      <c r="B133" s="62"/>
      <c r="C133" s="62"/>
      <c r="D133" s="62"/>
    </row>
    <row r="138" ht="12.75">
      <c r="A138" s="63" t="s">
        <v>217</v>
      </c>
    </row>
    <row r="139" ht="12.75">
      <c r="A139" s="63" t="s">
        <v>218</v>
      </c>
    </row>
  </sheetData>
  <sheetProtection/>
  <mergeCells count="5">
    <mergeCell ref="B126:D126"/>
    <mergeCell ref="A5:D5"/>
    <mergeCell ref="A6:D6"/>
    <mergeCell ref="A130:D130"/>
    <mergeCell ref="A133:D13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Александровна Хасаншина</dc:creator>
  <cp:keywords/>
  <dc:description/>
  <cp:lastModifiedBy>Светлана Александровна Хасаншина</cp:lastModifiedBy>
  <cp:lastPrinted>2015-04-10T08:54:33Z</cp:lastPrinted>
  <dcterms:created xsi:type="dcterms:W3CDTF">2014-04-28T09:28:46Z</dcterms:created>
  <dcterms:modified xsi:type="dcterms:W3CDTF">2015-04-10T10:02:35Z</dcterms:modified>
  <cp:category/>
  <cp:version/>
  <cp:contentType/>
  <cp:contentStatus/>
</cp:coreProperties>
</file>